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esktop/New Web Site/Information/Excel Spreadsheets/"/>
    </mc:Choice>
  </mc:AlternateContent>
  <bookViews>
    <workbookView xWindow="920" yWindow="460" windowWidth="31080" windowHeight="17540"/>
  </bookViews>
  <sheets>
    <sheet name="Minerals Soluble FeedingO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47" i="1"/>
  <c r="B38" i="1"/>
  <c r="B39" i="1"/>
  <c r="B40" i="1"/>
  <c r="B41" i="1"/>
  <c r="B42" i="1"/>
  <c r="B43" i="1"/>
  <c r="B44" i="1"/>
  <c r="B45" i="1"/>
  <c r="I45" i="1"/>
  <c r="C45" i="1"/>
  <c r="H45" i="1"/>
  <c r="D45" i="1"/>
  <c r="E38" i="1"/>
  <c r="E40" i="1"/>
  <c r="E41" i="1"/>
  <c r="E42" i="1"/>
  <c r="E43" i="1"/>
  <c r="E44" i="1"/>
  <c r="E45" i="1"/>
  <c r="I44" i="1"/>
  <c r="H44" i="1"/>
  <c r="I43" i="1"/>
  <c r="H43" i="1"/>
  <c r="I42" i="1"/>
  <c r="H42" i="1"/>
  <c r="I41" i="1"/>
  <c r="H41" i="1"/>
  <c r="I40" i="1"/>
  <c r="H40" i="1"/>
  <c r="G40" i="1"/>
  <c r="I39" i="1"/>
  <c r="H39" i="1"/>
  <c r="I38" i="1"/>
  <c r="H38" i="1"/>
  <c r="B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D23" i="1"/>
  <c r="D24" i="1"/>
  <c r="D25" i="1"/>
  <c r="D22" i="1"/>
</calcChain>
</file>

<file path=xl/sharedStrings.xml><?xml version="1.0" encoding="utf-8"?>
<sst xmlns="http://schemas.openxmlformats.org/spreadsheetml/2006/main" count="70" uniqueCount="68">
  <si>
    <t>To mix your own see the mix in Minerals in Soils, Pastures &amp; Animals.</t>
  </si>
  <si>
    <t>Instructions are in red. Enter yours over yellow cells. Don’t type over blue cells, they contain formulae.</t>
  </si>
  <si>
    <t xml:space="preserve">Dry mineral licks are eaten by some, but not all. Soluble minerals through a dispenser work well because large and high producing animals need more so drink more. </t>
  </si>
  <si>
    <t xml:space="preserve">Self help minerals can be dangerous because excess copper sulphate can kill, and dry magnesium oxide is so bitter that animals avoid it even when spread on lush pasture. </t>
  </si>
  <si>
    <t xml:space="preserve">Other water being available can prevent correct consumption, but some animals prefer water contaIning Solminix.  See Elements &gt; Salt. </t>
  </si>
  <si>
    <t xml:space="preserve">Sheep don't drink much so don't get enough. Spraying Solmin on pasture can solve it.  </t>
  </si>
  <si>
    <t xml:space="preserve">I developed Solminix in 1987 and sold the recipe to DeLaval New Zealand who now produce Solminix which vets have distorted.  See below. </t>
  </si>
  <si>
    <t xml:space="preserve">Don’t supply oils, fish or seaweed products through dispensers because they can block pipes and make troughs dirty. </t>
  </si>
  <si>
    <t xml:space="preserve">Change if necessary </t>
  </si>
  <si>
    <t>Use the kg chart below as required.</t>
  </si>
  <si>
    <t>Feeding rate &gt;</t>
  </si>
  <si>
    <t xml:space="preserve">Reduce when cows shine. 0.006% should be adequate if fully fed on correctly limed and fertilised pasture. </t>
  </si>
  <si>
    <t>Enter your animal live weights in kg.</t>
  </si>
  <si>
    <t>Total kg to feed</t>
  </si>
  <si>
    <t>Cats 10, dogs 20, calves 40 to 100</t>
  </si>
  <si>
    <t>Grams to feed per</t>
  </si>
  <si>
    <t>Enter total number</t>
  </si>
  <si>
    <t>/day</t>
  </si>
  <si>
    <t xml:space="preserve"> mix fed in drinking water through a dipenser to animals grazing correctly fertilised pastures. </t>
  </si>
  <si>
    <t>animal/day</t>
  </si>
  <si>
    <t>of your animals</t>
  </si>
  <si>
    <t>kg</t>
  </si>
  <si>
    <t>Savings with Solmin</t>
  </si>
  <si>
    <t xml:space="preserve">Less or no worm drenching. No or fewer runts (slow growers). </t>
  </si>
  <si>
    <t>Faster growth by all.</t>
  </si>
  <si>
    <t>Healthier animals with fewer problems.</t>
  </si>
  <si>
    <t xml:space="preserve">Our trials and farming showed that calves and yearlings ate less pasture and grew faster. </t>
  </si>
  <si>
    <t>Higher conception rate, lower SCC and less mastitis.</t>
  </si>
  <si>
    <t>The copper and zinc in it helps keep water pipes and troughs cleaner.</t>
  </si>
  <si>
    <t xml:space="preserve">In NZ never feed manganese, there is already too much causing scours &amp; tempers, </t>
  </si>
  <si>
    <t xml:space="preserve">nor organic oils from fish &amp; molasses which block water pipes and make troughs dirty. </t>
  </si>
  <si>
    <t>Solmin cleans pipes and troughs.</t>
  </si>
  <si>
    <t>This figure tells you how many kg to buy each month, and how much it is being fed at the right rate.</t>
  </si>
  <si>
    <t>Selenium</t>
  </si>
  <si>
    <t xml:space="preserve">  Selcote Ultra and other selenium fertilisers contain 1% elemental selenium.</t>
  </si>
  <si>
    <t>If pasture Se levels are below 0.25, feed Selovet 5, Selovin 5 or Selmit 5 from your vet through a dispenser at levels recommended by a vet.</t>
  </si>
  <si>
    <t xml:space="preserve">Fertilisng with SelcoteUltra is the most economical and best way of supplementing selenium, </t>
  </si>
  <si>
    <t xml:space="preserve">but is not always fully effective because soils low in calcium will be low in humus, so won’t hold the selenium. </t>
  </si>
  <si>
    <t xml:space="preserve">In NZ never feed manganese or any minerals containing it. Read Elements &gt; Manganese to see why. Any minerals, company or consultant recommending it in NZ should not be used. </t>
  </si>
  <si>
    <t xml:space="preserve">The original DeLaval and government Animal Remedies Board recommendation for Solmin in 1990 was 0.006% or 30 grams per 500 kg cow. Since then  </t>
  </si>
  <si>
    <t xml:space="preserve">the average selenium level in NZ pastures has decreased, because urea use has increased and limes use has decreased. </t>
  </si>
  <si>
    <t>Horses are allergic to too much selenium, so feed Solminix at half rates which is about 0.003% of liveweight. Most mature horses weigh about 500 kg.</t>
  </si>
  <si>
    <t>Solmin  Analysis</t>
  </si>
  <si>
    <t xml:space="preserve">   Dominion Salt Liquimin</t>
  </si>
  <si>
    <t>Solmin mg</t>
  </si>
  <si>
    <t>Solmin%</t>
  </si>
  <si>
    <t xml:space="preserve">In 40 gram dose      </t>
  </si>
  <si>
    <t>Add</t>
  </si>
  <si>
    <t>In 40 gram dose</t>
  </si>
  <si>
    <t>Ingredient</t>
  </si>
  <si>
    <t xml:space="preserve">%  </t>
  </si>
  <si>
    <t>m grams</t>
  </si>
  <si>
    <t>Magnesium</t>
  </si>
  <si>
    <t xml:space="preserve"> m grams</t>
  </si>
  <si>
    <t>Fine solar Salt</t>
  </si>
  <si>
    <t>Magnesium Sulphate</t>
  </si>
  <si>
    <t>Copper Sulphate heptahydrate</t>
  </si>
  <si>
    <t>Zinc Sulphate</t>
  </si>
  <si>
    <t>Cobalt Sulphate</t>
  </si>
  <si>
    <t>PVP calcium iodine</t>
  </si>
  <si>
    <t>Sodium Selenade Selenite</t>
  </si>
  <si>
    <t>Totals</t>
  </si>
  <si>
    <t>grams</t>
  </si>
  <si>
    <t>Solmin &amp; Minerals Feeding</t>
  </si>
  <si>
    <t>Solmin to feed per day</t>
  </si>
  <si>
    <t xml:space="preserve">Solmin was the first in 1987, and is still the only complete soluble mix of all known minerals. Salt was 1984. </t>
  </si>
  <si>
    <t>Buy this amount per month</t>
  </si>
  <si>
    <t>Change kgs if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</si>
</sst>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%"/>
    <numFmt numFmtId="165" formatCode="&quot;$&quot;#,##0.00"/>
    <numFmt numFmtId="166" formatCode="0.0000"/>
    <numFmt numFmtId="167" formatCode="&quot;$&quot;#,##0"/>
    <numFmt numFmtId="168" formatCode="0.000"/>
    <numFmt numFmtId="169" formatCode="0.0"/>
    <numFmt numFmtId="170" formatCode="d&quot;/&quot;m&quot;/&quot;yy"/>
    <numFmt numFmtId="171" formatCode="0.0%"/>
    <numFmt numFmtId="172" formatCode="0.0000%"/>
    <numFmt numFmtId="173" formatCode="0.000%"/>
  </numFmts>
  <fonts count="17" x14ac:knownFonts="1">
    <font>
      <sz val="10"/>
      <color indexed="8"/>
      <name val="Geneva"/>
    </font>
    <font>
      <b/>
      <sz val="16"/>
      <color indexed="8"/>
      <name val="Times New Roman"/>
    </font>
    <font>
      <sz val="14"/>
      <color indexed="8"/>
      <name val="Times New Roman"/>
    </font>
    <font>
      <sz val="14"/>
      <color indexed="10"/>
      <name val="Times New Roman"/>
    </font>
    <font>
      <b/>
      <sz val="14"/>
      <color indexed="8"/>
      <name val="Times New Roman"/>
    </font>
    <font>
      <b/>
      <sz val="14"/>
      <color indexed="10"/>
      <name val="Times New Roman"/>
    </font>
    <font>
      <b/>
      <sz val="12"/>
      <color indexed="8"/>
      <name val="Times New Roman"/>
    </font>
    <font>
      <b/>
      <sz val="18"/>
      <color indexed="8"/>
      <name val="Times New Roman"/>
    </font>
    <font>
      <u/>
      <sz val="14"/>
      <color indexed="10"/>
      <name val="Times New Roman"/>
    </font>
    <font>
      <sz val="14"/>
      <color indexed="8"/>
      <name val="Times"/>
    </font>
    <font>
      <b/>
      <sz val="14"/>
      <color indexed="10"/>
      <name val="Times"/>
    </font>
    <font>
      <b/>
      <sz val="14"/>
      <color indexed="8"/>
      <name val="Times"/>
    </font>
    <font>
      <b/>
      <u/>
      <sz val="16"/>
      <color indexed="10"/>
      <name val="Times New Roman"/>
    </font>
    <font>
      <sz val="13"/>
      <color indexed="8"/>
      <name val="Times New Roman"/>
    </font>
    <font>
      <sz val="18"/>
      <color indexed="8"/>
      <name val="Times New Roman"/>
    </font>
    <font>
      <sz val="16"/>
      <color indexed="8"/>
      <name val="Times New Roman"/>
    </font>
    <font>
      <b/>
      <sz val="20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15" fontId="4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right"/>
    </xf>
    <xf numFmtId="166" fontId="4" fillId="4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right"/>
    </xf>
    <xf numFmtId="168" fontId="4" fillId="4" borderId="1" xfId="0" applyNumberFormat="1" applyFont="1" applyFill="1" applyBorder="1" applyAlignment="1">
      <alignment horizontal="center"/>
    </xf>
    <xf numFmtId="15" fontId="11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/>
    </xf>
    <xf numFmtId="10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left"/>
    </xf>
    <xf numFmtId="0" fontId="14" fillId="2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0" fontId="14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/>
    <xf numFmtId="1" fontId="14" fillId="4" borderId="1" xfId="0" applyNumberFormat="1" applyFont="1" applyFill="1" applyBorder="1" applyAlignment="1">
      <alignment horizontal="center"/>
    </xf>
    <xf numFmtId="9" fontId="14" fillId="4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/>
    <xf numFmtId="171" fontId="15" fillId="4" borderId="1" xfId="0" applyNumberFormat="1" applyFont="1" applyFill="1" applyBorder="1" applyAlignment="1"/>
    <xf numFmtId="1" fontId="15" fillId="4" borderId="1" xfId="0" applyNumberFormat="1" applyFont="1" applyFill="1" applyBorder="1" applyAlignment="1"/>
    <xf numFmtId="1" fontId="14" fillId="4" borderId="1" xfId="0" applyNumberFormat="1" applyFont="1" applyFill="1" applyBorder="1" applyAlignment="1"/>
    <xf numFmtId="171" fontId="14" fillId="4" borderId="1" xfId="0" applyNumberFormat="1" applyFont="1" applyFill="1" applyBorder="1" applyAlignment="1">
      <alignment horizontal="center"/>
    </xf>
    <xf numFmtId="9" fontId="14" fillId="4" borderId="1" xfId="0" applyNumberFormat="1" applyFont="1" applyFill="1" applyBorder="1" applyAlignment="1"/>
    <xf numFmtId="2" fontId="14" fillId="4" borderId="1" xfId="0" applyNumberFormat="1" applyFont="1" applyFill="1" applyBorder="1" applyAlignment="1">
      <alignment horizontal="center"/>
    </xf>
    <xf numFmtId="10" fontId="14" fillId="4" borderId="1" xfId="0" applyNumberFormat="1" applyFont="1" applyFill="1" applyBorder="1" applyAlignment="1">
      <alignment horizontal="center"/>
    </xf>
    <xf numFmtId="172" fontId="15" fillId="4" borderId="1" xfId="0" applyNumberFormat="1" applyFont="1" applyFill="1" applyBorder="1" applyAlignment="1"/>
    <xf numFmtId="0" fontId="15" fillId="4" borderId="1" xfId="0" applyNumberFormat="1" applyFont="1" applyFill="1" applyBorder="1" applyAlignment="1"/>
    <xf numFmtId="173" fontId="14" fillId="4" borderId="1" xfId="0" applyNumberFormat="1" applyFont="1" applyFill="1" applyBorder="1" applyAlignment="1">
      <alignment horizontal="center"/>
    </xf>
    <xf numFmtId="172" fontId="14" fillId="4" borderId="1" xfId="0" applyNumberFormat="1" applyFont="1" applyFill="1" applyBorder="1" applyAlignment="1">
      <alignment horizontal="center"/>
    </xf>
    <xf numFmtId="169" fontId="14" fillId="4" borderId="1" xfId="0" applyNumberFormat="1" applyFont="1" applyFill="1" applyBorder="1" applyAlignment="1"/>
    <xf numFmtId="1" fontId="7" fillId="4" borderId="1" xfId="0" applyNumberFormat="1" applyFont="1" applyFill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1" fontId="14" fillId="2" borderId="1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FEFB00"/>
      <rgbColor rgb="FF61E1EB"/>
      <rgbColor rgb="FFAAAAAA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topLeftCell="A37" workbookViewId="0">
      <selection activeCell="E9" sqref="E9"/>
    </sheetView>
  </sheetViews>
  <sheetFormatPr baseColWidth="10" defaultColWidth="7.7109375" defaultRowHeight="12" customHeight="1" x14ac:dyDescent="0.2"/>
  <cols>
    <col min="1" max="1" width="37.42578125" style="1" customWidth="1"/>
    <col min="2" max="2" width="22.7109375" style="1" customWidth="1"/>
    <col min="3" max="3" width="19.42578125" style="1" customWidth="1"/>
    <col min="4" max="4" width="12.42578125" style="1" customWidth="1"/>
    <col min="5" max="5" width="47" style="1" customWidth="1"/>
    <col min="6" max="6" width="16.140625" style="1" customWidth="1"/>
    <col min="7" max="7" width="14.7109375" style="1" customWidth="1"/>
    <col min="8" max="8" width="11.42578125" style="1" customWidth="1"/>
    <col min="9" max="9" width="8.85546875" style="1" customWidth="1"/>
    <col min="10" max="10" width="6.7109375" style="1" customWidth="1"/>
    <col min="11" max="11" width="11.42578125" style="1" customWidth="1"/>
    <col min="12" max="256" width="7.7109375" customWidth="1"/>
  </cols>
  <sheetData>
    <row r="1" spans="1:11" ht="22" customHeight="1" x14ac:dyDescent="0.2">
      <c r="A1" s="2" t="s">
        <v>63</v>
      </c>
      <c r="B1" s="3" t="s">
        <v>65</v>
      </c>
      <c r="C1" s="4"/>
      <c r="D1" s="4"/>
      <c r="E1" s="4"/>
      <c r="F1" s="5" t="s">
        <v>0</v>
      </c>
      <c r="G1" s="4"/>
      <c r="H1" s="4"/>
      <c r="I1" s="4"/>
      <c r="J1" s="4"/>
      <c r="K1" s="4"/>
    </row>
    <row r="2" spans="1:11" ht="20" customHeight="1" x14ac:dyDescent="0.2">
      <c r="A2" s="6">
        <v>41381</v>
      </c>
      <c r="B2" s="7" t="s">
        <v>1</v>
      </c>
      <c r="C2" s="8"/>
      <c r="D2" s="4"/>
      <c r="E2" s="4"/>
      <c r="F2" s="4"/>
      <c r="G2" s="4"/>
      <c r="H2" s="9"/>
      <c r="I2" s="4"/>
      <c r="J2" s="4"/>
      <c r="K2" s="4"/>
    </row>
    <row r="3" spans="1:11" ht="20" customHeight="1" x14ac:dyDescent="0.2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" customHeight="1" x14ac:dyDescent="0.2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0" customHeight="1" x14ac:dyDescent="0.2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0" customHeight="1" x14ac:dyDescent="0.2">
      <c r="A6" s="5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" customHeight="1" x14ac:dyDescent="0.2">
      <c r="A7" s="5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0" customHeight="1" x14ac:dyDescent="0.2">
      <c r="A8" s="5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2" customHeight="1" x14ac:dyDescent="0.25">
      <c r="A9" s="10" t="s">
        <v>64</v>
      </c>
      <c r="B9" s="11" t="s">
        <v>8</v>
      </c>
      <c r="C9" s="5" t="s">
        <v>9</v>
      </c>
      <c r="D9" s="4"/>
      <c r="E9" s="4"/>
      <c r="F9" s="4"/>
      <c r="G9" s="8"/>
      <c r="H9" s="4"/>
      <c r="I9" s="4"/>
      <c r="J9" s="4"/>
      <c r="K9" s="4"/>
    </row>
    <row r="10" spans="1:11" ht="20" customHeight="1" x14ac:dyDescent="0.25">
      <c r="A10" s="12" t="s">
        <v>10</v>
      </c>
      <c r="B10" s="13">
        <v>8.0000000000000007E-5</v>
      </c>
      <c r="C10" s="5" t="s">
        <v>11</v>
      </c>
      <c r="D10" s="4"/>
      <c r="E10" s="4"/>
      <c r="F10" s="4"/>
      <c r="G10" s="4"/>
      <c r="H10" s="4"/>
      <c r="I10" s="4"/>
      <c r="J10" s="4"/>
      <c r="K10" s="4"/>
    </row>
    <row r="11" spans="1:11" ht="20" customHeight="1" x14ac:dyDescent="0.25">
      <c r="A11" s="14" t="s">
        <v>12</v>
      </c>
      <c r="B11" s="15"/>
      <c r="C11" s="4"/>
      <c r="D11" s="12" t="s">
        <v>13</v>
      </c>
      <c r="E11" s="4"/>
      <c r="F11" s="4"/>
      <c r="G11" s="16"/>
      <c r="H11" s="4"/>
      <c r="I11" s="17"/>
      <c r="J11" s="4"/>
      <c r="K11" s="4"/>
    </row>
    <row r="12" spans="1:11" ht="20" customHeight="1" x14ac:dyDescent="0.25">
      <c r="A12" s="18" t="s">
        <v>14</v>
      </c>
      <c r="B12" s="19" t="s">
        <v>15</v>
      </c>
      <c r="C12" s="19" t="s">
        <v>16</v>
      </c>
      <c r="D12" s="20" t="s">
        <v>17</v>
      </c>
      <c r="E12" s="5" t="s">
        <v>18</v>
      </c>
      <c r="F12" s="4"/>
      <c r="G12" s="4"/>
      <c r="H12" s="4"/>
      <c r="I12" s="4"/>
      <c r="J12" s="4"/>
      <c r="K12" s="4"/>
    </row>
    <row r="13" spans="1:11" ht="20" customHeight="1" x14ac:dyDescent="0.25">
      <c r="A13" s="21" t="s">
        <v>67</v>
      </c>
      <c r="B13" s="18" t="s">
        <v>19</v>
      </c>
      <c r="C13" s="18" t="s">
        <v>20</v>
      </c>
      <c r="D13" s="20" t="s">
        <v>21</v>
      </c>
      <c r="E13" s="22" t="s">
        <v>22</v>
      </c>
      <c r="F13" s="4"/>
      <c r="G13" s="4"/>
      <c r="H13" s="4"/>
      <c r="I13" s="4"/>
      <c r="J13" s="4"/>
      <c r="K13" s="4"/>
    </row>
    <row r="14" spans="1:11" ht="20" customHeight="1" x14ac:dyDescent="0.2">
      <c r="A14" s="23">
        <v>20</v>
      </c>
      <c r="B14" s="24">
        <f t="shared" ref="B14:B21" si="0">A14*$B$10*1000</f>
        <v>1.6</v>
      </c>
      <c r="C14" s="23">
        <v>0</v>
      </c>
      <c r="D14" s="25">
        <f>B14*C14/1000</f>
        <v>0</v>
      </c>
      <c r="E14" s="5" t="s">
        <v>23</v>
      </c>
      <c r="F14" s="4"/>
      <c r="G14" s="4"/>
      <c r="H14" s="4"/>
      <c r="I14" s="4"/>
      <c r="J14" s="4"/>
      <c r="K14" s="4"/>
    </row>
    <row r="15" spans="1:11" ht="20" customHeight="1" x14ac:dyDescent="0.2">
      <c r="A15" s="23">
        <v>100</v>
      </c>
      <c r="B15" s="24">
        <f t="shared" si="0"/>
        <v>8</v>
      </c>
      <c r="C15" s="23">
        <v>0</v>
      </c>
      <c r="D15" s="25">
        <f t="shared" ref="D15:D23" si="1">B15*C15/1000</f>
        <v>0</v>
      </c>
      <c r="E15" s="5" t="s">
        <v>24</v>
      </c>
      <c r="F15" s="4"/>
      <c r="G15" s="4"/>
      <c r="H15" s="8"/>
      <c r="I15" s="4"/>
      <c r="J15" s="16"/>
      <c r="K15" s="4"/>
    </row>
    <row r="16" spans="1:11" ht="20" customHeight="1" x14ac:dyDescent="0.2">
      <c r="A16" s="23">
        <v>200</v>
      </c>
      <c r="B16" s="24">
        <f t="shared" si="0"/>
        <v>16</v>
      </c>
      <c r="C16" s="23">
        <v>0</v>
      </c>
      <c r="D16" s="25">
        <f t="shared" si="1"/>
        <v>0</v>
      </c>
      <c r="E16" s="5" t="s">
        <v>25</v>
      </c>
      <c r="F16" s="4"/>
      <c r="G16" s="4"/>
      <c r="H16" s="8"/>
      <c r="I16" s="8"/>
      <c r="J16" s="16"/>
      <c r="K16" s="4"/>
    </row>
    <row r="17" spans="1:11" ht="20" customHeight="1" x14ac:dyDescent="0.2">
      <c r="A17" s="26">
        <v>300</v>
      </c>
      <c r="B17" s="24">
        <f t="shared" si="0"/>
        <v>24</v>
      </c>
      <c r="C17" s="23">
        <v>0</v>
      </c>
      <c r="D17" s="27">
        <f t="shared" si="1"/>
        <v>0</v>
      </c>
      <c r="E17" s="5" t="s">
        <v>26</v>
      </c>
      <c r="F17" s="4"/>
      <c r="G17" s="4"/>
      <c r="H17" s="4"/>
      <c r="I17" s="8"/>
      <c r="J17" s="16"/>
      <c r="K17" s="4"/>
    </row>
    <row r="18" spans="1:11" ht="20" customHeight="1" x14ac:dyDescent="0.2">
      <c r="A18" s="23">
        <v>400</v>
      </c>
      <c r="B18" s="24">
        <f t="shared" si="0"/>
        <v>32</v>
      </c>
      <c r="C18" s="28">
        <v>0</v>
      </c>
      <c r="D18" s="27">
        <f t="shared" si="1"/>
        <v>0</v>
      </c>
      <c r="E18" s="5" t="s">
        <v>27</v>
      </c>
      <c r="F18" s="4"/>
      <c r="G18" s="8"/>
      <c r="H18" s="4"/>
      <c r="I18" s="8"/>
      <c r="J18" s="16"/>
      <c r="K18" s="4"/>
    </row>
    <row r="19" spans="1:11" ht="20" customHeight="1" x14ac:dyDescent="0.2">
      <c r="A19" s="23">
        <v>450</v>
      </c>
      <c r="B19" s="24">
        <f t="shared" si="0"/>
        <v>36.000000000000007</v>
      </c>
      <c r="C19" s="23">
        <v>0</v>
      </c>
      <c r="D19" s="27">
        <f t="shared" si="1"/>
        <v>0</v>
      </c>
      <c r="E19" s="5" t="s">
        <v>28</v>
      </c>
      <c r="F19" s="4"/>
      <c r="G19" s="8"/>
      <c r="H19" s="4"/>
      <c r="I19" s="8"/>
      <c r="J19" s="16"/>
      <c r="K19" s="4"/>
    </row>
    <row r="20" spans="1:11" ht="20" customHeight="1" x14ac:dyDescent="0.2">
      <c r="A20" s="23">
        <v>500</v>
      </c>
      <c r="B20" s="24">
        <f t="shared" si="0"/>
        <v>40</v>
      </c>
      <c r="C20" s="23">
        <v>0</v>
      </c>
      <c r="D20" s="27">
        <f t="shared" si="1"/>
        <v>0</v>
      </c>
      <c r="E20" s="5" t="s">
        <v>29</v>
      </c>
      <c r="F20" s="4"/>
      <c r="G20" s="8"/>
      <c r="H20" s="8"/>
      <c r="I20" s="8"/>
      <c r="J20" s="16"/>
      <c r="K20" s="4"/>
    </row>
    <row r="21" spans="1:11" ht="20" customHeight="1" x14ac:dyDescent="0.2">
      <c r="A21" s="23">
        <v>550</v>
      </c>
      <c r="B21" s="24">
        <f t="shared" si="0"/>
        <v>44.000000000000007</v>
      </c>
      <c r="C21" s="23">
        <v>0</v>
      </c>
      <c r="D21" s="27">
        <f t="shared" si="1"/>
        <v>0</v>
      </c>
      <c r="E21" s="5" t="s">
        <v>30</v>
      </c>
      <c r="F21" s="4"/>
      <c r="G21" s="8"/>
      <c r="H21" s="8"/>
      <c r="I21" s="8"/>
      <c r="J21" s="16"/>
      <c r="K21" s="4"/>
    </row>
    <row r="22" spans="1:11" ht="20" customHeight="1" x14ac:dyDescent="0.2">
      <c r="A22" s="23">
        <v>600</v>
      </c>
      <c r="B22" s="24">
        <v>46</v>
      </c>
      <c r="C22" s="23">
        <v>0</v>
      </c>
      <c r="D22" s="27">
        <f t="shared" si="1"/>
        <v>0</v>
      </c>
      <c r="E22" s="5" t="s">
        <v>31</v>
      </c>
      <c r="F22" s="4"/>
      <c r="G22" s="8"/>
      <c r="H22" s="8"/>
      <c r="I22" s="8"/>
      <c r="J22" s="16"/>
      <c r="K22" s="4"/>
    </row>
    <row r="23" spans="1:11" ht="20" customHeight="1" x14ac:dyDescent="0.2">
      <c r="A23" s="23">
        <v>650</v>
      </c>
      <c r="B23" s="24">
        <v>41</v>
      </c>
      <c r="C23" s="23">
        <v>0</v>
      </c>
      <c r="D23" s="27">
        <f t="shared" si="1"/>
        <v>0</v>
      </c>
      <c r="E23" s="4"/>
      <c r="F23" s="4"/>
      <c r="G23" s="8"/>
      <c r="H23" s="8"/>
      <c r="I23" s="8"/>
      <c r="J23" s="16"/>
      <c r="K23" s="4"/>
    </row>
    <row r="24" spans="1:11" ht="20" customHeight="1" x14ac:dyDescent="0.2">
      <c r="A24" s="8"/>
      <c r="B24" s="8"/>
      <c r="C24" s="29"/>
      <c r="D24" s="30">
        <f>D14+D15+D16+D17+D18+D19+D20+D21+D23</f>
        <v>0</v>
      </c>
      <c r="E24" s="8"/>
      <c r="F24" s="31"/>
      <c r="G24" s="4"/>
      <c r="H24" s="4"/>
      <c r="I24" s="4"/>
      <c r="J24" s="4"/>
      <c r="K24" s="4"/>
    </row>
    <row r="25" spans="1:11" ht="20" customHeight="1" x14ac:dyDescent="0.2">
      <c r="A25" s="8"/>
      <c r="B25" s="8"/>
      <c r="C25" s="12" t="s">
        <v>66</v>
      </c>
      <c r="D25" s="32">
        <f>D24*30</f>
        <v>0</v>
      </c>
      <c r="E25" s="5" t="s">
        <v>32</v>
      </c>
      <c r="F25" s="31"/>
      <c r="G25" s="4"/>
      <c r="H25" s="4"/>
      <c r="I25" s="4"/>
      <c r="J25" s="4"/>
      <c r="K25" s="4"/>
    </row>
    <row r="26" spans="1:11" ht="16" customHeight="1" x14ac:dyDescent="0.25">
      <c r="A26" s="33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20" customHeight="1" x14ac:dyDescent="0.25">
      <c r="A27" s="34" t="s">
        <v>33</v>
      </c>
      <c r="B27" s="8"/>
      <c r="C27" s="5" t="s">
        <v>34</v>
      </c>
      <c r="D27" s="4"/>
      <c r="E27" s="8"/>
      <c r="F27" s="8"/>
      <c r="G27" s="8"/>
      <c r="H27" s="35"/>
      <c r="I27" s="35"/>
      <c r="J27" s="35"/>
      <c r="K27" s="35"/>
    </row>
    <row r="28" spans="1:11" ht="20" customHeight="1" x14ac:dyDescent="0.2">
      <c r="A28" s="36" t="s">
        <v>35</v>
      </c>
      <c r="B28" s="37"/>
      <c r="C28" s="4"/>
      <c r="D28" s="38"/>
      <c r="E28" s="16"/>
      <c r="F28" s="39"/>
      <c r="G28" s="4"/>
      <c r="H28" s="4"/>
      <c r="I28" s="40"/>
      <c r="J28" s="4"/>
      <c r="K28" s="4"/>
    </row>
    <row r="29" spans="1:11" ht="20" customHeight="1" x14ac:dyDescent="0.2">
      <c r="A29" s="5" t="s">
        <v>36</v>
      </c>
      <c r="B29" s="37"/>
      <c r="C29" s="41"/>
      <c r="D29" s="8"/>
      <c r="E29" s="42"/>
      <c r="F29" s="8"/>
      <c r="G29" s="4"/>
      <c r="H29" s="4"/>
      <c r="I29" s="4"/>
      <c r="J29" s="4"/>
      <c r="K29" s="4"/>
    </row>
    <row r="30" spans="1:11" ht="20" customHeight="1" x14ac:dyDescent="0.2">
      <c r="A30" s="5" t="s">
        <v>37</v>
      </c>
      <c r="B30" s="37"/>
      <c r="C30" s="41"/>
      <c r="D30" s="8"/>
      <c r="E30" s="8"/>
      <c r="F30" s="4"/>
      <c r="G30" s="4"/>
      <c r="H30" s="4"/>
      <c r="I30" s="4"/>
      <c r="J30" s="4"/>
      <c r="K30" s="4"/>
    </row>
    <row r="31" spans="1:11" ht="20" customHeight="1" x14ac:dyDescent="0.2">
      <c r="A31" s="5" t="s">
        <v>38</v>
      </c>
      <c r="B31" s="37"/>
      <c r="C31" s="41"/>
      <c r="D31" s="8"/>
      <c r="E31" s="8"/>
      <c r="F31" s="4"/>
      <c r="G31" s="4"/>
      <c r="H31" s="4"/>
      <c r="I31" s="4"/>
      <c r="J31" s="4"/>
      <c r="K31" s="4"/>
    </row>
    <row r="32" spans="1:11" ht="20" customHeight="1" x14ac:dyDescent="0.2">
      <c r="A32" s="5" t="s">
        <v>39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0" customHeight="1" x14ac:dyDescent="0.2">
      <c r="A33" s="5" t="s">
        <v>40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0" customHeight="1" x14ac:dyDescent="0.2">
      <c r="A34" s="5" t="s">
        <v>41</v>
      </c>
      <c r="B34" s="4"/>
      <c r="C34" s="41"/>
      <c r="D34" s="43"/>
      <c r="E34" s="16"/>
      <c r="F34" s="4"/>
      <c r="G34" s="4"/>
      <c r="H34" s="4"/>
      <c r="I34" s="4"/>
      <c r="J34" s="4"/>
      <c r="K34" s="4"/>
    </row>
    <row r="35" spans="1:11" ht="20" customHeight="1" x14ac:dyDescent="0.2">
      <c r="A35" s="2" t="s">
        <v>42</v>
      </c>
      <c r="B35" s="44"/>
      <c r="C35" s="4"/>
      <c r="D35" s="45" t="s">
        <v>43</v>
      </c>
      <c r="E35" s="4"/>
      <c r="F35" s="4"/>
      <c r="G35" s="4"/>
      <c r="H35" s="4"/>
      <c r="I35" s="4"/>
      <c r="J35" s="4"/>
      <c r="K35" s="4"/>
    </row>
    <row r="36" spans="1:11" ht="24" customHeight="1" x14ac:dyDescent="0.25">
      <c r="A36" s="46"/>
      <c r="B36" s="10" t="s">
        <v>44</v>
      </c>
      <c r="C36" s="10" t="s">
        <v>45</v>
      </c>
      <c r="D36" s="47"/>
      <c r="E36" s="34" t="s">
        <v>46</v>
      </c>
      <c r="F36" s="48"/>
      <c r="G36" s="10" t="s">
        <v>47</v>
      </c>
      <c r="H36" s="49" t="s">
        <v>48</v>
      </c>
      <c r="I36" s="4"/>
      <c r="J36" s="4"/>
      <c r="K36" s="4"/>
    </row>
    <row r="37" spans="1:11" ht="24" customHeight="1" x14ac:dyDescent="0.25">
      <c r="A37" s="2" t="s">
        <v>49</v>
      </c>
      <c r="B37" s="50">
        <v>2500</v>
      </c>
      <c r="C37" s="51" t="s">
        <v>50</v>
      </c>
      <c r="D37" s="51" t="s">
        <v>51</v>
      </c>
      <c r="E37" s="51" t="s">
        <v>50</v>
      </c>
      <c r="F37" s="10" t="s">
        <v>52</v>
      </c>
      <c r="G37" s="10" t="s">
        <v>53</v>
      </c>
      <c r="H37" s="4"/>
      <c r="I37" s="4"/>
      <c r="J37" s="4"/>
      <c r="K37" s="4"/>
    </row>
    <row r="38" spans="1:11" ht="24" customHeight="1" x14ac:dyDescent="0.25">
      <c r="A38" s="52" t="s">
        <v>54</v>
      </c>
      <c r="B38" s="53">
        <f t="shared" ref="B38:B44" si="2">$B$37*C38</f>
        <v>1998.75</v>
      </c>
      <c r="C38" s="54">
        <v>0.79949999999999999</v>
      </c>
      <c r="D38" s="55">
        <v>1500</v>
      </c>
      <c r="E38" s="54">
        <f>D38/$D$45</f>
        <v>0.62761506276150625</v>
      </c>
      <c r="F38" s="4"/>
      <c r="G38" s="4"/>
      <c r="H38" s="56">
        <f t="shared" ref="H38:H45" si="3">C38*2</f>
        <v>1.599</v>
      </c>
      <c r="I38" s="57">
        <f t="shared" ref="I38:I45" si="4">B38*2</f>
        <v>3997.5</v>
      </c>
      <c r="J38" s="4"/>
      <c r="K38" s="4"/>
    </row>
    <row r="39" spans="1:11" ht="24" customHeight="1" x14ac:dyDescent="0.25">
      <c r="A39" s="52" t="s">
        <v>55</v>
      </c>
      <c r="B39" s="53">
        <f t="shared" si="2"/>
        <v>375</v>
      </c>
      <c r="C39" s="54">
        <v>0.15</v>
      </c>
      <c r="D39" s="58">
        <v>360</v>
      </c>
      <c r="E39" s="54">
        <v>0.15</v>
      </c>
      <c r="F39" s="54">
        <v>0.1</v>
      </c>
      <c r="G39" s="55">
        <v>2500</v>
      </c>
      <c r="H39" s="56">
        <f t="shared" si="3"/>
        <v>0.3</v>
      </c>
      <c r="I39" s="57">
        <f t="shared" si="4"/>
        <v>750</v>
      </c>
      <c r="J39" s="4"/>
      <c r="K39" s="4"/>
    </row>
    <row r="40" spans="1:11" ht="24" customHeight="1" x14ac:dyDescent="0.25">
      <c r="A40" s="52" t="s">
        <v>56</v>
      </c>
      <c r="B40" s="53">
        <f t="shared" si="2"/>
        <v>75</v>
      </c>
      <c r="C40" s="59">
        <v>0.03</v>
      </c>
      <c r="D40" s="55">
        <v>135</v>
      </c>
      <c r="E40" s="59">
        <f>D40/$D$45</f>
        <v>5.6485355648535567E-2</v>
      </c>
      <c r="F40" s="48"/>
      <c r="G40" s="60">
        <f>2500*E39</f>
        <v>375</v>
      </c>
      <c r="H40" s="56">
        <f t="shared" si="3"/>
        <v>0.06</v>
      </c>
      <c r="I40" s="57">
        <f t="shared" si="4"/>
        <v>150</v>
      </c>
      <c r="J40" s="4"/>
      <c r="K40" s="4"/>
    </row>
    <row r="41" spans="1:11" ht="24" customHeight="1" x14ac:dyDescent="0.25">
      <c r="A41" s="52" t="s">
        <v>57</v>
      </c>
      <c r="B41" s="53">
        <f t="shared" si="2"/>
        <v>50</v>
      </c>
      <c r="C41" s="59">
        <v>0.02</v>
      </c>
      <c r="D41" s="55">
        <v>376</v>
      </c>
      <c r="E41" s="59">
        <f>D41/$D$45</f>
        <v>0.15732217573221757</v>
      </c>
      <c r="F41" s="48"/>
      <c r="G41" s="48"/>
      <c r="H41" s="56">
        <f t="shared" si="3"/>
        <v>0.04</v>
      </c>
      <c r="I41" s="57">
        <f t="shared" si="4"/>
        <v>100</v>
      </c>
      <c r="J41" s="4"/>
      <c r="K41" s="4"/>
    </row>
    <row r="42" spans="1:11" ht="24" customHeight="1" x14ac:dyDescent="0.25">
      <c r="A42" s="52" t="s">
        <v>58</v>
      </c>
      <c r="B42" s="61">
        <f t="shared" si="2"/>
        <v>0.74999999999999989</v>
      </c>
      <c r="C42" s="62">
        <v>2.9999999999999997E-4</v>
      </c>
      <c r="D42" s="55">
        <v>13</v>
      </c>
      <c r="E42" s="62">
        <f>D42/$D$45</f>
        <v>5.439330543933054E-3</v>
      </c>
      <c r="F42" s="48"/>
      <c r="G42" s="48"/>
      <c r="H42" s="63">
        <f t="shared" si="3"/>
        <v>5.9999999999999995E-4</v>
      </c>
      <c r="I42" s="64">
        <f t="shared" si="4"/>
        <v>1.4999999999999998</v>
      </c>
      <c r="J42" s="4"/>
      <c r="K42" s="4"/>
    </row>
    <row r="43" spans="1:11" ht="24" customHeight="1" x14ac:dyDescent="0.25">
      <c r="A43" s="52" t="s">
        <v>59</v>
      </c>
      <c r="B43" s="61">
        <f t="shared" si="2"/>
        <v>0.37499999999999994</v>
      </c>
      <c r="C43" s="65">
        <v>1.4999999999999999E-4</v>
      </c>
      <c r="D43" s="55">
        <v>5</v>
      </c>
      <c r="E43" s="62">
        <f>D43/$D$45</f>
        <v>2.0920502092050207E-3</v>
      </c>
      <c r="F43" s="48"/>
      <c r="G43" s="48"/>
      <c r="H43" s="63">
        <f t="shared" si="3"/>
        <v>2.9999999999999997E-4</v>
      </c>
      <c r="I43" s="64">
        <f t="shared" si="4"/>
        <v>0.74999999999999989</v>
      </c>
      <c r="J43" s="4"/>
      <c r="K43" s="4"/>
    </row>
    <row r="44" spans="1:11" ht="24" customHeight="1" x14ac:dyDescent="0.25">
      <c r="A44" s="52" t="s">
        <v>60</v>
      </c>
      <c r="B44" s="61">
        <f t="shared" si="2"/>
        <v>0.02</v>
      </c>
      <c r="C44" s="66">
        <v>7.9999999999999996E-6</v>
      </c>
      <c r="D44" s="67">
        <v>1</v>
      </c>
      <c r="E44" s="65">
        <f>D44/$D$45</f>
        <v>4.1841004184100416E-4</v>
      </c>
      <c r="F44" s="48"/>
      <c r="G44" s="48"/>
      <c r="H44" s="63">
        <f t="shared" si="3"/>
        <v>1.5999999999999999E-5</v>
      </c>
      <c r="I44" s="64">
        <f t="shared" si="4"/>
        <v>0.04</v>
      </c>
      <c r="J44" s="4"/>
      <c r="K44" s="4"/>
    </row>
    <row r="45" spans="1:11" ht="24" customHeight="1" x14ac:dyDescent="0.25">
      <c r="A45" s="2" t="s">
        <v>61</v>
      </c>
      <c r="B45" s="68">
        <f>SUM(B38:B44)</f>
        <v>2499.895</v>
      </c>
      <c r="C45" s="69">
        <f>SUM(C38:C44)</f>
        <v>0.99995800000000001</v>
      </c>
      <c r="D45" s="70">
        <f>SUM(D38:D44)</f>
        <v>2390</v>
      </c>
      <c r="E45" s="69">
        <f>SUM(E38:E44)</f>
        <v>0.99937238493723846</v>
      </c>
      <c r="F45" s="71"/>
      <c r="G45" s="72"/>
      <c r="H45" s="56">
        <f t="shared" si="3"/>
        <v>1.999916</v>
      </c>
      <c r="I45" s="57">
        <f t="shared" si="4"/>
        <v>4999.79</v>
      </c>
      <c r="J45" s="4"/>
      <c r="K45" s="4"/>
    </row>
    <row r="46" spans="1:11" ht="24" customHeight="1" x14ac:dyDescent="0.25">
      <c r="A46" s="4"/>
      <c r="B46" s="48"/>
      <c r="C46" s="4"/>
      <c r="D46" s="70">
        <v>239</v>
      </c>
      <c r="E46" s="49" t="s">
        <v>62</v>
      </c>
      <c r="F46" s="4"/>
      <c r="G46" s="48"/>
      <c r="H46" s="4"/>
      <c r="I46" s="4"/>
      <c r="J46" s="4"/>
      <c r="K46" s="4"/>
    </row>
    <row r="47" spans="1:11" ht="23" customHeight="1" x14ac:dyDescent="0.25">
      <c r="A47" s="73"/>
      <c r="B47" s="48"/>
      <c r="C47" s="4"/>
      <c r="D47" s="70">
        <f>D46/10</f>
        <v>23.9</v>
      </c>
      <c r="E47" s="49" t="s">
        <v>21</v>
      </c>
      <c r="F47" s="4"/>
      <c r="G47" s="48"/>
      <c r="H47" s="4"/>
      <c r="I47" s="4"/>
      <c r="J47" s="4"/>
      <c r="K47" s="4"/>
    </row>
    <row r="48" spans="1:11" ht="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" customHeight="1" x14ac:dyDescent="0.2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ht="12" customHeight="1" x14ac:dyDescent="0.2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9"/>
    </row>
    <row r="76" spans="1:11" ht="12" customHeight="1" x14ac:dyDescent="0.2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9"/>
    </row>
    <row r="77" spans="1:11" ht="12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9"/>
    </row>
    <row r="78" spans="1:11" ht="12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9"/>
    </row>
    <row r="79" spans="1:11" ht="12" customHeight="1" x14ac:dyDescent="0.2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9"/>
    </row>
    <row r="80" spans="1:11" ht="12" customHeight="1" x14ac:dyDescent="0.2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9"/>
    </row>
    <row r="81" spans="1:11" ht="12" customHeight="1" x14ac:dyDescent="0.2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9"/>
    </row>
    <row r="82" spans="1:11" ht="12" customHeight="1" x14ac:dyDescent="0.2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9"/>
    </row>
    <row r="83" spans="1:11" ht="12" customHeight="1" x14ac:dyDescent="0.2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2"/>
    </row>
  </sheetData>
  <pageMargins left="0.75" right="0.75" top="1" bottom="1" header="0.5" footer="0.5"/>
  <pageSetup scale="8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Minerals Soluble FeedingOs.xls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2017-04-17T19:15:26Z</dcterms:created>
  <dcterms:modified xsi:type="dcterms:W3CDTF">2017-04-27T06:21:24Z</dcterms:modified>
</cp:coreProperties>
</file>