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8260" windowHeight="13100" tabRatio="500" activeTab="0"/>
  </bookViews>
  <sheets>
    <sheet name="Pasture Analysis 0706" sheetId="1" r:id="rId1"/>
  </sheets>
  <definedNames>
    <definedName name="_xlnm.Print_Area" localSheetId="0">'Pasture Analysis 0706'!$Z$1:$AJ$34</definedName>
  </definedNames>
  <calcPr fullCalcOnLoad="1"/>
</workbook>
</file>

<file path=xl/sharedStrings.xml><?xml version="1.0" encoding="utf-8"?>
<sst xmlns="http://schemas.openxmlformats.org/spreadsheetml/2006/main" count="596" uniqueCount="315">
  <si>
    <t xml:space="preserve">High N indicates fast growth and possibly, but not always, high nitrates. </t>
  </si>
  <si>
    <t>OrganiBOR is a good slow release B.</t>
  </si>
  <si>
    <t xml:space="preserve">Unlikely, but causes leaf edge drying, browning &amp; scouring in animals. </t>
  </si>
  <si>
    <t xml:space="preserve"> old leaves go reddish brown edges. Reduces Ca &amp; Mg uptake. Essential for maize &amp; brassicas. See Maize &amp; Brassicas.]</t>
  </si>
  <si>
    <t xml:space="preserve">Zinc supresses manganese toxicity. Low zinc encourages the growth of fat rather than meat. </t>
  </si>
  <si>
    <t>See column B for Camelids, Alpacas and Llama optimum levels.</t>
  </si>
  <si>
    <t>VJ Maize</t>
  </si>
  <si>
    <t>Possibly from Wisconsin a high Mg area.</t>
  </si>
  <si>
    <t>*VJ maize in high limed soil which is lower in Mn.</t>
  </si>
  <si>
    <t xml:space="preserve"> colour, especially around eyes. Poor clover nodulation, growth &amp; animal growth. </t>
  </si>
  <si>
    <t>Scours, zigzaged on pasture, hunch back when old, high SCC, white muscle disease.</t>
  </si>
  <si>
    <t xml:space="preserve"> Crude Protein</t>
  </si>
  <si>
    <t>Se ppm</t>
  </si>
  <si>
    <t>+64 7 858 2000</t>
  </si>
  <si>
    <t>Paspalum</t>
  </si>
  <si>
    <t>Silage</t>
  </si>
  <si>
    <t>Unlikely in NZ &amp; high rainfall/irrigated areas. Increases B, P, Se, humus, Co, pH &amp;</t>
  </si>
  <si>
    <t xml:space="preserve">  possible if N is high. Agricultural lime or Sodium Molybdate increase Mo. </t>
  </si>
  <si>
    <t>&gt;30</t>
  </si>
  <si>
    <t>Poor clovers &amp; low pasture production. Weak leaves &amp; stem lodging. Clovers grow</t>
  </si>
  <si>
    <t>Nitrates</t>
  </si>
  <si>
    <t>Hill Lab</t>
  </si>
  <si>
    <t xml:space="preserve">Restricts ryegrass from growing roots deeply so increases ryegrass pulling. </t>
  </si>
  <si>
    <t>Copper  Cu</t>
  </si>
  <si>
    <t>ppm</t>
  </si>
  <si>
    <t>Fescue -</t>
  </si>
  <si>
    <t>grass</t>
  </si>
  <si>
    <t>Safe</t>
  </si>
  <si>
    <t>Private Bag 3205</t>
  </si>
  <si>
    <t>New Zealand</t>
  </si>
  <si>
    <t>0.15~0.25</t>
  </si>
  <si>
    <t>mg/kg</t>
  </si>
  <si>
    <t>&lt; 80</t>
  </si>
  <si>
    <t>Ryegrass leaves have 10%  less Ca than stems</t>
  </si>
  <si>
    <t>mg/kg is more accurate than ppm.</t>
  </si>
  <si>
    <t>Some laboratory optimums are wrong for optimum pasture growth on high value land and for optimum animal health.</t>
  </si>
  <si>
    <t>Optimums</t>
  </si>
  <si>
    <t>Weak clovers, poor nodulation. Cu toxicity. Low Fe uptake. Nitrate toxicity</t>
  </si>
  <si>
    <t xml:space="preserve"> better in urine patches.  % K is lower in mature pasture. Animals need only 1% K.</t>
  </si>
  <si>
    <t xml:space="preserve">The above mineral levels show how important it is for animal’s health to have a mixture of species, sufficient clover and Solminix. </t>
  </si>
  <si>
    <t>Mo is usually high in winter (wet). As long as animals get soluble minerals in water, which supplies copper, they should not scour.</t>
  </si>
  <si>
    <t>Winter</t>
  </si>
  <si>
    <t>On coast can be 1.6% in pasture which is still insufficient for animal requirements.</t>
  </si>
  <si>
    <t>Plantain</t>
  </si>
  <si>
    <t>mail@hill-labs.co.nz</t>
  </si>
  <si>
    <t>Zinc  Zn</t>
  </si>
  <si>
    <t>Lotus M or</t>
  </si>
  <si>
    <t>2 OK</t>
  </si>
  <si>
    <t>Thatch, hard dry soil, few soil covered earthworms, few small clover leaves, flat  weeds,</t>
  </si>
  <si>
    <t>Optimums are based on soil, pasture &amp; animal requirements.</t>
  </si>
  <si>
    <t>0.15</t>
  </si>
  <si>
    <t>Low B and Ca will mean you must be careful about milk fever for a few weeks after calving. Lucky your Mg is optimum.</t>
  </si>
  <si>
    <t>Scours. Poor uterus cleaning. Cows cycle, but conception low. Hair stiff, loses</t>
  </si>
  <si>
    <t>If above 120 suspect soil contamination in pasture sample which increases Co,</t>
  </si>
  <si>
    <t>50~60</t>
  </si>
  <si>
    <t xml:space="preserve">25% clover </t>
  </si>
  <si>
    <t>Fax:</t>
  </si>
  <si>
    <t>&gt;40</t>
  </si>
  <si>
    <t>Manganese Mn</t>
  </si>
  <si>
    <t>Cu ppm</t>
  </si>
  <si>
    <t>High Mo means that extra copper and perhaps elemental sulphur are needed to balance it.</t>
  </si>
  <si>
    <t>Hill Laboratories</t>
  </si>
  <si>
    <t>1 Clyde Street</t>
  </si>
  <si>
    <t>Phone:</t>
  </si>
  <si>
    <t xml:space="preserve">  swollen heads, pale runny eyes, loss of appetite. Poor clover nodulation.</t>
  </si>
  <si>
    <t>Mn and Al. High levels in a soil-free sample lower Cu, Se and Zn.</t>
  </si>
  <si>
    <t>Slow growth. Unpalatable pasture. Low protein, low animal production &amp; low</t>
  </si>
  <si>
    <t>Damages liver &amp; red blood cells causing jaundice. Lowers Mo &amp; conception.</t>
  </si>
  <si>
    <t>?</t>
  </si>
  <si>
    <t>Star-</t>
  </si>
  <si>
    <t>yellow pasture at</t>
  </si>
  <si>
    <t>USA Pasture</t>
  </si>
  <si>
    <t>Mn ppm</t>
  </si>
  <si>
    <t>4.5 ~ 5</t>
  </si>
  <si>
    <t xml:space="preserve">Sampling in spring, or in autumn a month after rains, taking 15 cm from clean, soil-free 20 cm long pasture, reduces variations. </t>
  </si>
  <si>
    <t>0.35~0.4%</t>
  </si>
  <si>
    <t>2~2.5</t>
  </si>
  <si>
    <t>Timothy</t>
  </si>
  <si>
    <t>Lowers Cu, Mo, Se, &amp; Zn uptake slightly. 0.4% should not be exceeded if feed-</t>
  </si>
  <si>
    <t>S in elemental form can lower high Mo.  Sulphur in single superphosphate is too short lived to do this all year.</t>
  </si>
  <si>
    <t>Sodium  Na</t>
  </si>
  <si>
    <t>Nitrogen  N</t>
  </si>
  <si>
    <t>Jerseys need more.</t>
  </si>
  <si>
    <t>Puna</t>
  </si>
  <si>
    <t>Boron  B</t>
  </si>
  <si>
    <t>&gt;15</t>
  </si>
  <si>
    <t>Swedes</t>
  </si>
  <si>
    <t>USA</t>
  </si>
  <si>
    <t>Dry</t>
  </si>
  <si>
    <t>Wet</t>
  </si>
  <si>
    <t>dilatatum</t>
  </si>
  <si>
    <t>VJ</t>
  </si>
  <si>
    <t>H</t>
  </si>
  <si>
    <t xml:space="preserve">Low Vit A, runny eyes, poor night vision. Thick, dry scaly skin. Scabs on teats. </t>
  </si>
  <si>
    <t>Higher</t>
  </si>
  <si>
    <t>Higher</t>
  </si>
  <si>
    <t>Lower</t>
  </si>
  <si>
    <t>Nutrifeed</t>
  </si>
  <si>
    <t>Copyright© 1990 GrazingInfo Ltd</t>
  </si>
  <si>
    <t>White</t>
  </si>
  <si>
    <t>Molybdenum Mo</t>
  </si>
  <si>
    <t>N, P, K, S, (growth elements) if high give fast growth, but lower the uptake of some other elements.</t>
  </si>
  <si>
    <t>6~7</t>
  </si>
  <si>
    <t>N</t>
  </si>
  <si>
    <t>N</t>
  </si>
  <si>
    <t>L</t>
  </si>
  <si>
    <t xml:space="preserve"> 5 ppm killed poultry. </t>
  </si>
  <si>
    <t xml:space="preserve"> </t>
  </si>
  <si>
    <t>Endophyte</t>
  </si>
  <si>
    <t>Dandelions, see Pasture&gt;Weeds</t>
  </si>
  <si>
    <t>Selenium   Se</t>
  </si>
  <si>
    <t>Potassium  K</t>
  </si>
  <si>
    <t xml:space="preserve">soil from dust, mud and when over-grazing and sometimes get too much Fe.  </t>
  </si>
  <si>
    <t>Element</t>
  </si>
  <si>
    <t>Hamilton 3240</t>
  </si>
  <si>
    <t>14~20</t>
  </si>
  <si>
    <t>L</t>
  </si>
  <si>
    <t>0.1~0.15</t>
  </si>
  <si>
    <t>Varies more because of mud and dust effects.</t>
  </si>
  <si>
    <t>25~30</t>
  </si>
  <si>
    <t>Orchard G</t>
  </si>
  <si>
    <t xml:space="preserve"> energy value. Animal absorption of Cu can be reduced. N is lower in older grass. </t>
  </si>
  <si>
    <t>NZ Labs</t>
  </si>
  <si>
    <t>0.27~0.32</t>
  </si>
  <si>
    <t xml:space="preserve">At seeding, many leaf levels drop as the elements move to the seed, because the leaves have finished their job and are ready to die. </t>
  </si>
  <si>
    <t>75% ryegrass</t>
  </si>
  <si>
    <t xml:space="preserve"> retained membranes, milk fever, warts. Low Se, Co, B, Mo, Mg, high Al &amp; Mn.</t>
  </si>
  <si>
    <t>Cobalt  Co</t>
  </si>
  <si>
    <t>Stiffness, smelly breath, blind staggers. Alpacas need lots, horses little.</t>
  </si>
  <si>
    <t>Phosphorus  P</t>
  </si>
  <si>
    <t>Email:</t>
  </si>
  <si>
    <t>Autumn</t>
  </si>
  <si>
    <t>Sample Type  &gt;</t>
  </si>
  <si>
    <t>Magnesium  Mg</t>
  </si>
  <si>
    <t>&gt;35</t>
  </si>
  <si>
    <t>Spring</t>
  </si>
  <si>
    <t xml:space="preserve"> reduce phalaris staggers. 50 times 0.13 ppm is not toxic to cattle.</t>
  </si>
  <si>
    <t>Co ppm</t>
  </si>
  <si>
    <t>Prairie</t>
  </si>
  <si>
    <t>Fe ppm</t>
  </si>
  <si>
    <t>Birdsfoot Trefoil</t>
  </si>
  <si>
    <t>Red</t>
  </si>
  <si>
    <t>&lt;200</t>
  </si>
  <si>
    <t>Tonic</t>
  </si>
  <si>
    <t>Sulphur  S</t>
  </si>
  <si>
    <t>Na%</t>
  </si>
  <si>
    <t xml:space="preserve">Before printing, highlight all cells, press Command 1 on Macs or Control 1 on PCs, then Patterns &gt; No colour.  </t>
  </si>
  <si>
    <t xml:space="preserve">To print, go Command or Control P, click From 1, then Preview. </t>
  </si>
  <si>
    <t>0.3 ~ 0.4</t>
  </si>
  <si>
    <t xml:space="preserve">  Seldom a problem in NZ pastures. Many waters can have too much.</t>
  </si>
  <si>
    <t>Lucerne</t>
  </si>
  <si>
    <t>B ppm</t>
  </si>
  <si>
    <t>Velvet grass</t>
  </si>
  <si>
    <t>Nutrilink</t>
  </si>
  <si>
    <t xml:space="preserve">Mo responses have been achieved from Gippsland to NSW, Australia, but analyse pasture before applying it. </t>
  </si>
  <si>
    <t xml:space="preserve">   </t>
  </si>
  <si>
    <t>www.hill-laboratories.com</t>
  </si>
  <si>
    <t>Erratic milk production, however, seldom low in grazing animals because they eat</t>
  </si>
  <si>
    <t xml:space="preserve">The low USA S recommendation could be why they have so much to milk fever. </t>
  </si>
  <si>
    <t>0.25~0.3</t>
  </si>
  <si>
    <t>Cocksfoot</t>
  </si>
  <si>
    <t>Paddock # or Name &gt;</t>
  </si>
  <si>
    <t>VJ Ryegrass</t>
  </si>
  <si>
    <t>0.16~0.2</t>
  </si>
  <si>
    <t>Ca can't be taken up by Kikuyu sufficiently for animal requirements. Adequate clover overcomes this or supplement stock with dicalcium phosphate.</t>
  </si>
  <si>
    <t>Alfalfa</t>
  </si>
  <si>
    <t>S%</t>
  </si>
  <si>
    <t>Soil</t>
  </si>
  <si>
    <t xml:space="preserve">   Reduced P &amp; N uptake. Clovers do better in urine patches. See S and K. </t>
  </si>
  <si>
    <t>Slow growth because of cold and over-tight soils makes levels of N, P, K and S higher than they are when growing fast.</t>
  </si>
  <si>
    <t>Cu deficiency &amp; scours, but in wet soil even 5 ppm is OK provided Cu and S are</t>
  </si>
  <si>
    <t>0.05~0.1</t>
  </si>
  <si>
    <t xml:space="preserve">Another example is that Mg levels are lower in young sappy pasture, but increase with maturity. </t>
  </si>
  <si>
    <t>Ca%</t>
  </si>
  <si>
    <t xml:space="preserve">  Mo &amp; lowers Mn &amp; Al. Excess lowers B, Co, P, Fe, Zn, Cu, Mg.</t>
  </si>
  <si>
    <t>Mg levels are lower in young sappy pasture, but increase with maturity. Horses need optimum levels.</t>
  </si>
  <si>
    <t xml:space="preserve">Milking cows &amp; goats need more, sheep less. </t>
  </si>
  <si>
    <t>Zn ppm</t>
  </si>
  <si>
    <t>+64 7 858 2001</t>
  </si>
  <si>
    <t xml:space="preserve">Excess in pasture is unlikely. </t>
  </si>
  <si>
    <t>Thin patchy hair, none around eyes, scald, weak muscles, slow calving, high SCC.</t>
  </si>
  <si>
    <t>Comments</t>
  </si>
  <si>
    <t>Summer</t>
  </si>
  <si>
    <t>High K leaching &amp; uptake. Unpalatable hard pasture. Poor appetite &amp; digestion,</t>
  </si>
  <si>
    <t xml:space="preserve">   low milk production &amp; reproduction, long, dry, shaggy coats and downer cows.</t>
  </si>
  <si>
    <t>Per&amp;Italian</t>
  </si>
  <si>
    <t>the base of some</t>
  </si>
  <si>
    <t>Mo ppm</t>
  </si>
  <si>
    <t>The optimum 0.4 ppm is not possible continuously in pasture in high rainfall areas.</t>
  </si>
  <si>
    <t>At least 1.5 is required for good nodulation.The same soil can be 0.5 when dry and 2.5 when wet.</t>
  </si>
  <si>
    <t>Iron  Fe</t>
  </si>
  <si>
    <t>Metabolic problems poor health &amp; production. Inhibits animal Ca &amp; iodine absorption</t>
  </si>
  <si>
    <t>Horses need more.</t>
  </si>
  <si>
    <t>Chicory</t>
  </si>
  <si>
    <t>Clover</t>
  </si>
  <si>
    <t xml:space="preserve">Irrigation, high rainfall &gt;1,000 mm (40 inches), and high stocking rates increase the need for more fertiliser, both main and trace elements. </t>
  </si>
  <si>
    <t>Soil</t>
  </si>
  <si>
    <t xml:space="preserve">Clover leaves yellow, less nodulation, less N fixation causing slow pasture growth. </t>
  </si>
  <si>
    <t>USA TMR</t>
  </si>
  <si>
    <t>ing brassicas. Adequate S is needed for animal health, especially before calving.</t>
  </si>
  <si>
    <t xml:space="preserve">Calcium  Ca </t>
  </si>
  <si>
    <t>Kikuyu</t>
  </si>
  <si>
    <t>Crude protein</t>
  </si>
  <si>
    <t>Al ppm</t>
  </si>
  <si>
    <t>Turnips</t>
  </si>
  <si>
    <t>Maize</t>
  </si>
  <si>
    <t>MasseyB</t>
  </si>
  <si>
    <t>Animals don't grow well, have brittle bones and hunched backs. Clovers don't thrive</t>
  </si>
  <si>
    <t>Ruminant ill thrift (can't synthesise Vit B12), anaemia, pot bellies,</t>
  </si>
  <si>
    <t>Maru</t>
  </si>
  <si>
    <t>Leaf tips</t>
  </si>
  <si>
    <t>&lt;100</t>
  </si>
  <si>
    <t>200 is too high</t>
  </si>
  <si>
    <t xml:space="preserve">% changes in </t>
  </si>
  <si>
    <t>Outdoors</t>
  </si>
  <si>
    <t>Mg%</t>
  </si>
  <si>
    <t>Horse levels must be lower.</t>
  </si>
  <si>
    <t>Aluminium Al</t>
  </si>
  <si>
    <t>Ryegrass</t>
  </si>
  <si>
    <t xml:space="preserve">No one I know of measures or cares about aluminium, despite it being a cause of ryegras pulling and dying. </t>
  </si>
  <si>
    <t xml:space="preserve">Dangerous. Measure and monitor it when conditions exist. </t>
  </si>
  <si>
    <t xml:space="preserve">Toxic, can kill, low energy &amp; sugar, indigestible protein. Sunshine reduces it. See Health. </t>
  </si>
  <si>
    <t>Soil type  &gt;</t>
  </si>
  <si>
    <t>Slow animal growth &amp; low fertility. Plants require minute amounts for photosynthesis</t>
  </si>
  <si>
    <t>If very high, lowers Cu, Se &amp; Ca in animals. High levels for facial eczema control is no</t>
  </si>
  <si>
    <t xml:space="preserve"> problem if not for too long, but adequate Ca (0.8%) controls facial eczema. Read facial eczema </t>
  </si>
  <si>
    <t>Low P uptake. Crops can lodge. Grass leaves have yellow stripes.</t>
  </si>
  <si>
    <t xml:space="preserve">Lowers P uptake. Soil becomes compact. Pasture levels will be lower in winter &amp; </t>
  </si>
  <si>
    <t xml:space="preserve">spring. Legumes have more than grasses. See left columns. </t>
  </si>
  <si>
    <t xml:space="preserve">Al is of no use so there is no Optimum. Agricultural lime &amp; reactive phosphate reduce it. </t>
  </si>
  <si>
    <t xml:space="preserve"> Aim to get all close to their Optimum level in blue which will help improve soil, pasture and animal health. </t>
  </si>
  <si>
    <t>Before doing pasture samples please read Pastures &gt; Sampling &amp; Reading Results</t>
  </si>
  <si>
    <t>Pasture Minerals Analysis</t>
  </si>
  <si>
    <t>NZ</t>
  </si>
  <si>
    <t>33,000 kg/ha yield.</t>
  </si>
  <si>
    <t xml:space="preserve"> lamb deaths, retained placenta, abortions, foot &amp; leg problems &amp; low Iodine. </t>
  </si>
  <si>
    <t>Load on liver &amp; kidneys. Nitrate toxicity, sappy, low energy, low mineral, unpalatable</t>
  </si>
  <si>
    <t xml:space="preserve">feed, high crude protein, eczema, scours, bloat, urine pasture burn, nitrogen pollution. </t>
  </si>
  <si>
    <t>To check your garden levels measure tomato leaves &amp; use column W.</t>
  </si>
  <si>
    <t xml:space="preserve">Feeding cows 25 kg of Pasture dry matter gives </t>
  </si>
  <si>
    <t xml:space="preserve">Very high levels reduce high K, Mg &amp; Zn. Salt contains 40% sodium (Na). </t>
  </si>
  <si>
    <t>Slow release OrganiBOR reduces this possibility.</t>
  </si>
  <si>
    <t>Tight soils, hard ryegrass pulls out, nitrate toxicity, milk fever &amp; bloat. Red clover dies out</t>
  </si>
  <si>
    <t xml:space="preserve">Effects if very low     </t>
  </si>
  <si>
    <t xml:space="preserve">Effects if very high      </t>
  </si>
  <si>
    <t>Iodine I</t>
  </si>
  <si>
    <t>Expensive &amp; leaches.</t>
  </si>
  <si>
    <t xml:space="preserve">Low levels indicate better palatability and less danger of toxicity. </t>
  </si>
  <si>
    <t xml:space="preserve">of pastures at about 3.4% &amp; white at 4%. Earthworms decrease &amp; cow urine burns pastures. </t>
  </si>
  <si>
    <t xml:space="preserve">Check if caused by high iron in sample.  Adequate levels and Co supplementation can </t>
  </si>
  <si>
    <t xml:space="preserve">Measuring pasture is of more use than soil because it shows what pastures are getting out of the soil, and what the animals are eating, thus avoiding the imponderables of availabilities, soil effects, etc. </t>
  </si>
  <si>
    <t>See my recommended fertiliser mix (if ordered) or do yours by following the instructions on the Phosphoros Nutrient Planner spreadsheet (which are more accurate than Overseer).</t>
  </si>
  <si>
    <t xml:space="preserve">If Ca or P are low, applying them grows more, better and cheaper pasture over a longer period than applying Urea. Ammo produces more than urea.  </t>
  </si>
  <si>
    <t xml:space="preserve">Harvesting and applying ample N, S, Ca and B help lower K a little.  If K is high, clovers die out. </t>
  </si>
  <si>
    <t xml:space="preserve">Low Se inhibits animal and earthworm health. </t>
  </si>
  <si>
    <t xml:space="preserve">High K lowers uptake of Na, Ca and Mg, and adversely affects soil, animal &amp; pasture health &amp; production makes grasses hard, increasing pulling out by the roots. </t>
  </si>
  <si>
    <t>Fe, if above 120, indicates that the pasture sample was polluted with soil, so depending on the soil, Co, Mn, Zn, Cu, Se and I could also be elevated, so not correct, in which case do it again. Washing dust and mud off won’t help much, because measurements are in ppm.</t>
  </si>
  <si>
    <t xml:space="preserve">Low Ca and B reduces the ability of plants to take up growth elements and grow fast. Animal growth will also be slower. </t>
  </si>
  <si>
    <t xml:space="preserve">Al is of no use, so no Optimum. P and Ca reduce it. It is not measured in Soil tests. </t>
  </si>
  <si>
    <t xml:space="preserve">B, when low, limits sugar (energy), Ca and Mg uptake, and could be affecting clover, animal and earthworm growth. Apply 1 kg of OrganiBor/ha for every ppm below 20 ppm. </t>
  </si>
  <si>
    <t>Ca uptake is low in low soil temperatures, and in high P and/or N soils.</t>
  </si>
  <si>
    <t xml:space="preserve">The zinc to copper ratio should be between 3:1 and 5:1, but they should not be too low or too high, even if the ratio is right. </t>
  </si>
  <si>
    <t>Newly sown grass has higher element levels in the first Summer and Autumn, especially K.</t>
  </si>
  <si>
    <t>After Autumn rains P, S, Ca, Mg, and especially Cu, are usually high.  Mo is usually low then.</t>
  </si>
  <si>
    <t>Very low Mo shows that more Ca is needed.</t>
  </si>
  <si>
    <t>Low Mo will reduce clover nodulation, nitrogen fixation and pasture growth.</t>
  </si>
  <si>
    <t>Low Co will hamper clover nodulation and could lower ruminant appetite, health and vitamin B12 levels, and increase internal parasite effects.</t>
  </si>
  <si>
    <t>Enter your analysis figures from laboratory in the yellow cells in column AB.  Then read "Effects if Very Low" and "Effects if Very High".</t>
  </si>
  <si>
    <t xml:space="preserve">From March 2010 I stopped recommending Mixed Pasture of 75% ryegrass and 25% clover because it is difficult to get the ratios right, and often there is no clover in pastures fed Urea and lacking calcium. </t>
  </si>
  <si>
    <t xml:space="preserve">Ryegrass </t>
  </si>
  <si>
    <t>&amp; llamas</t>
  </si>
  <si>
    <t>Tomato leaf</t>
  </si>
  <si>
    <t>Optimum herbage levels under optimum conditions when growing.</t>
  </si>
  <si>
    <t>3 ppm in human food</t>
  </si>
  <si>
    <t xml:space="preserve">Pasture Mineral Analysis </t>
  </si>
  <si>
    <t>Alpacas</t>
  </si>
  <si>
    <t xml:space="preserve">For Camelids, </t>
  </si>
  <si>
    <t xml:space="preserve">Analysis figures are affected by minerals applied, moisture, soil organic matter level, &amp; soil types. </t>
  </si>
  <si>
    <t xml:space="preserve">Most countries, especially USA and NZ are very low. </t>
  </si>
  <si>
    <t>Copper for Sheep</t>
  </si>
  <si>
    <t xml:space="preserve"> High Cu reduces P levels. 13 ppm too high for most sheep. Goats need 13 ppm.</t>
  </si>
  <si>
    <t>yellow leaves out of samples</t>
  </si>
  <si>
    <t>pastures so keep</t>
  </si>
  <si>
    <t>If cobalt is low your animals will grow more slowly and  can get low in vitamin B12 so need injecting with it.</t>
  </si>
  <si>
    <t>Low Iodine affects animal health, but increasing it in soils is unprofitable. It is best fed in drinking water.</t>
  </si>
  <si>
    <t xml:space="preserve">Beware of using ratios because they could be correct, but all levels could be too high or too low, so useless and dangerous.  </t>
  </si>
  <si>
    <t>Co uptake is higher in wet anaerobic conditions, so summer levels can be lower and improve following rain.</t>
  </si>
  <si>
    <t xml:space="preserve">6 t LimeMagPlus/ha applied so Mn is where it should be.  </t>
  </si>
  <si>
    <t>High in some soils especially wet acid ones. Animals are stressed. Lowers Ca, Mg, Co, P,</t>
  </si>
  <si>
    <t>Mo, Cu, Fe &amp; Zn. Ca &amp; Zn reduce Mn. Milk quality suffers. Read Milk. Over 100 ppm toxic.</t>
  </si>
  <si>
    <t xml:space="preserve">Eye to thyroid gland swells. Poor cycling, goat kids born dead, calves lack hair. </t>
  </si>
  <si>
    <t>Very expensive &amp; leaches. Can’t be changed with applying.</t>
  </si>
  <si>
    <t xml:space="preserve"> adequate &amp;/or fed daily in minerals. Levels are higher in wet soils &amp; lower in dry soils.  </t>
  </si>
  <si>
    <t>Nitrogen N%</t>
  </si>
  <si>
    <t>Phosphorus  P%</t>
  </si>
  <si>
    <t>Potassium K%</t>
  </si>
  <si>
    <t xml:space="preserve">A farm that had not been limed for 20 years, because the soil pH was about 6, partly caused by too much potash being applied for years. </t>
  </si>
  <si>
    <t xml:space="preserve">The thatch at the base of the pasture was so mouldy and smelly that the cows would not graze it short, so were hungry and had to be fed silage. </t>
  </si>
  <si>
    <t xml:space="preserve">Horses need more. Ryegrass levels increases with age. </t>
  </si>
  <si>
    <t>Animal health suffers, milk drops, calves scour. Ca, Zn, Mg, Cu drop. Levels are higher in</t>
  </si>
  <si>
    <t>long grass and the tips of grasses &amp; in autumn &amp; winter. Sample 20 cm or longer grass.</t>
  </si>
  <si>
    <t>Dark green ryegrass, purple tips, slow growth. Poor animal growth &amp; cycling. P is lower</t>
  </si>
  <si>
    <t>in short grass. Downer cows, stiff joints, lameness, low milk.With high K, nitrate toxicity.</t>
  </si>
  <si>
    <t>Optimums</t>
  </si>
  <si>
    <t>Your name</t>
  </si>
  <si>
    <t xml:space="preserve">Instructions: Glance through the whole spreadsheet - from left to right. Don’t type over blue cells. They contain formulae. </t>
  </si>
  <si>
    <t>Enter figures over yellow.</t>
  </si>
  <si>
    <t>Sandy, loam, clay or peat</t>
  </si>
  <si>
    <t>If needed, copy other plant optimums from columns C to X &amp; paste into AA6 to AA37 &amp; name.</t>
  </si>
  <si>
    <t xml:space="preserve"> Dairy Beef Sheep Alpacas or Horses</t>
  </si>
  <si>
    <t xml:space="preserve">Ryegrass leaf tips have more P and less Ca. Parts per million are grams per tonne, or one-tenth of a teaspoon per tonne, so cleanliness and accuracy are essential. </t>
  </si>
  <si>
    <t>Wet or Dry</t>
  </si>
  <si>
    <t>Pasture samples should be the top 20 cm (8") or more from green growing pasture about 25 cm tall to avoid tip and base differences and to represent what the animals eat.</t>
  </si>
  <si>
    <t>More Analyses</t>
  </si>
  <si>
    <t>Type yours exactly e.g., 0.06  in yellow cells, never in blue which are formulae.</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</si>
</sst>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quot;$&quot;#,##0\)"/>
    <numFmt numFmtId="173" formatCode="&quot;$&quot;#,##0\ ;[Red]\(&quot;$&quot;#,##0\)"/>
    <numFmt numFmtId="174" formatCode="&quot;$&quot;#,##0.00\ ;\(&quot;$&quot;#,##0.00\)"/>
    <numFmt numFmtId="175" formatCode="&quot;$&quot;#,##0.00\ ;[Red]\(&quot;$&quot;#,##0.00\)"/>
    <numFmt numFmtId="176" formatCode="d/m/yy"/>
    <numFmt numFmtId="177" formatCode="mmm\ d"/>
    <numFmt numFmtId="178" formatCode="mmmm\ d\,\ yyyy"/>
    <numFmt numFmtId="179" formatCode="d\ mmmm\ yyyy"/>
    <numFmt numFmtId="180" formatCode="dddd\,\ mmmm\ d\,\ yyyy"/>
    <numFmt numFmtId="181" formatCode="h\:mm\ am/pm"/>
    <numFmt numFmtId="182" formatCode="hh\:mm\:ss\ am/pm"/>
    <numFmt numFmtId="183" formatCode="hh\:mm\:ss"/>
    <numFmt numFmtId="184" formatCode="h\:mm"/>
    <numFmt numFmtId="185" formatCode="\$#,##0\ ;\(\$#,##0\)"/>
    <numFmt numFmtId="186" formatCode="\$#,##0\ ;[Red]\(\$#,##0\)"/>
    <numFmt numFmtId="187" formatCode="\$#,##0.00\ ;\(\$#,##0.00\)"/>
    <numFmt numFmtId="188" formatCode="\$#,##0.00\ ;[Red]\(\$#,##0.00\)"/>
    <numFmt numFmtId="189" formatCode="#,##0.0"/>
    <numFmt numFmtId="190" formatCode="#,##0%"/>
    <numFmt numFmtId="191" formatCode="0.0%"/>
    <numFmt numFmtId="192" formatCode="#,##0.00%\ ;\(#,##0.00%\)"/>
    <numFmt numFmtId="193" formatCode="#,##0.00%"/>
    <numFmt numFmtId="194" formatCode="#,##0\ ;\(#,##0\)"/>
    <numFmt numFmtId="195" formatCode="#,##0.0\ ;\(#,##0.0\)"/>
    <numFmt numFmtId="196" formatCode="&quot;$&quot;#,##0"/>
    <numFmt numFmtId="197" formatCode="d\ mmm\ yy"/>
    <numFmt numFmtId="198" formatCode="###,##0"/>
    <numFmt numFmtId="199" formatCode="d/m/yyyy"/>
    <numFmt numFmtId="200" formatCode="d/mm/yyyy"/>
    <numFmt numFmtId="201" formatCode="#,##0.00\ ;\(#,##0.00\)"/>
    <numFmt numFmtId="202" formatCode="#,##0.000"/>
    <numFmt numFmtId="203" formatCode="0.000%"/>
    <numFmt numFmtId="204" formatCode="0.0"/>
    <numFmt numFmtId="205" formatCode="0.0000%"/>
    <numFmt numFmtId="206" formatCode="#,##0.000%\ ;\(#,##0.000%\)"/>
    <numFmt numFmtId="207" formatCode="#,##0.0%\ ;\(#,##0.0%\)"/>
    <numFmt numFmtId="208" formatCode="0.000"/>
    <numFmt numFmtId="209" formatCode="0.0000"/>
    <numFmt numFmtId="210" formatCode="###0.000"/>
    <numFmt numFmtId="211" formatCode="###0.00"/>
    <numFmt numFmtId="212" formatCode="###0.0"/>
    <numFmt numFmtId="213" formatCode="###0"/>
    <numFmt numFmtId="214" formatCode="&quot;$&quot;###0.00;[Red]&quot;$&quot;###0.00"/>
    <numFmt numFmtId="215" formatCode=";;"/>
    <numFmt numFmtId="216" formatCode="_-[$€-2]\ * ###0.00_-;\-[$€-2]\ * ###0.00_-;_-[$€-2]\ * &quot;-&quot;??_-;_-@_-"/>
    <numFmt numFmtId="217" formatCode="[$-1409]dddd\,\ d\ mmmm\ yy"/>
    <numFmt numFmtId="218" formatCode="[$-1409]d\ mmmm\ yyyy;@"/>
    <numFmt numFmtId="219" formatCode="_-[$$-409]* ###0.00_ ;_-[$$-409]* \-###0.00\ ;_-[$$-409]* &quot;-&quot;??_ ;_-@_ "/>
    <numFmt numFmtId="220" formatCode="[$-F400]h:mm:ss\ am/pm"/>
    <numFmt numFmtId="221" formatCode="hh:mm:ss"/>
    <numFmt numFmtId="222" formatCode="#,##0.0%"/>
  </numFmts>
  <fonts count="85">
    <font>
      <sz val="10"/>
      <color indexed="8"/>
      <name val="N Helvetica Narrow"/>
      <family val="0"/>
    </font>
    <font>
      <b/>
      <sz val="10"/>
      <color indexed="8"/>
      <name val="Geneva"/>
      <family val="0"/>
    </font>
    <font>
      <i/>
      <sz val="10"/>
      <color indexed="8"/>
      <name val="Geneva"/>
      <family val="0"/>
    </font>
    <font>
      <b/>
      <i/>
      <sz val="10"/>
      <color indexed="8"/>
      <name val="Geneva"/>
      <family val="0"/>
    </font>
    <font>
      <b/>
      <sz val="10"/>
      <color indexed="8"/>
      <name val="N Helvetica Narrow"/>
      <family val="0"/>
    </font>
    <font>
      <u val="single"/>
      <sz val="10"/>
      <color indexed="12"/>
      <name val="N Helvetica Narrow"/>
      <family val="0"/>
    </font>
    <font>
      <u val="single"/>
      <sz val="10"/>
      <color indexed="61"/>
      <name val="N Helvetica Narrow"/>
      <family val="0"/>
    </font>
    <font>
      <sz val="8"/>
      <name val="Verdana"/>
      <family val="0"/>
    </font>
    <font>
      <b/>
      <sz val="11"/>
      <color indexed="8"/>
      <name val="Times New Roman"/>
      <family val="1"/>
    </font>
    <font>
      <sz val="11"/>
      <color indexed="8"/>
      <name val="Times New Roman"/>
      <family val="1"/>
    </font>
    <font>
      <b/>
      <sz val="18"/>
      <color indexed="8"/>
      <name val="Times New Roman"/>
      <family val="1"/>
    </font>
    <font>
      <sz val="12"/>
      <color indexed="8"/>
      <name val="Times New Roman"/>
      <family val="0"/>
    </font>
    <font>
      <u val="single"/>
      <sz val="11"/>
      <color indexed="8"/>
      <name val="Times New Roman"/>
      <family val="1"/>
    </font>
    <font>
      <b/>
      <sz val="10"/>
      <color indexed="8"/>
      <name val="Times New Roman"/>
      <family val="1"/>
    </font>
    <font>
      <b/>
      <sz val="12"/>
      <color indexed="8"/>
      <name val="Times New Roman"/>
      <family val="1"/>
    </font>
    <font>
      <b/>
      <sz val="14"/>
      <color indexed="8"/>
      <name val="Times New Roman"/>
      <family val="1"/>
    </font>
    <font>
      <b/>
      <u val="single"/>
      <sz val="11"/>
      <color indexed="8"/>
      <name val="Times New Roman"/>
      <family val="1"/>
    </font>
    <font>
      <sz val="11"/>
      <name val="Times New Roman"/>
      <family val="1"/>
    </font>
    <font>
      <b/>
      <sz val="11"/>
      <name val="Times New Roman"/>
      <family val="1"/>
    </font>
    <font>
      <sz val="13"/>
      <color indexed="8"/>
      <name val="Times New Roman"/>
      <family val="1"/>
    </font>
    <font>
      <sz val="14"/>
      <color indexed="8"/>
      <name val="Times New Roman"/>
      <family val="0"/>
    </font>
    <font>
      <b/>
      <sz val="16"/>
      <color indexed="8"/>
      <name val="Times New Roman"/>
      <family val="0"/>
    </font>
    <font>
      <sz val="12"/>
      <name val="Times New Roman"/>
      <family val="1"/>
    </font>
    <font>
      <b/>
      <sz val="12"/>
      <color indexed="10"/>
      <name val="Times New Roman"/>
      <family val="1"/>
    </font>
    <font>
      <sz val="10"/>
      <color indexed="8"/>
      <name val="Times New Roman"/>
      <family val="1"/>
    </font>
    <font>
      <b/>
      <sz val="13"/>
      <color indexed="8"/>
      <name val="Times New Roman"/>
      <family val="0"/>
    </font>
    <font>
      <sz val="11"/>
      <color indexed="8"/>
      <name val="Times"/>
      <family val="0"/>
    </font>
    <font>
      <b/>
      <sz val="14"/>
      <color indexed="10"/>
      <name val="Times New Roman"/>
      <family val="0"/>
    </font>
    <font>
      <u val="single"/>
      <sz val="12"/>
      <color indexed="8"/>
      <name val="Times New Roman"/>
      <family val="1"/>
    </font>
    <font>
      <b/>
      <sz val="12"/>
      <name val="Times New Roman"/>
      <family val="1"/>
    </font>
    <font>
      <sz val="12"/>
      <color indexed="8"/>
      <name val="Times"/>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2"/>
      <color indexed="12"/>
      <name val="Times New Roman"/>
      <family val="0"/>
    </font>
    <font>
      <b/>
      <sz val="11"/>
      <color indexed="12"/>
      <name val="Times New Roman"/>
      <family val="0"/>
    </font>
    <font>
      <sz val="12"/>
      <color indexed="12"/>
      <name val="Times New Roman"/>
      <family val="0"/>
    </font>
    <font>
      <sz val="11"/>
      <color indexed="12"/>
      <name val="Times New Roman"/>
      <family val="0"/>
    </font>
    <font>
      <sz val="11"/>
      <color indexed="10"/>
      <name val="Times New Roman"/>
      <family val="0"/>
    </font>
    <font>
      <sz val="12"/>
      <color indexed="10"/>
      <name val="Times New Roman"/>
      <family val="0"/>
    </font>
    <font>
      <sz val="12"/>
      <color indexed="10"/>
      <name val="Times"/>
      <family val="0"/>
    </font>
    <font>
      <b/>
      <sz val="11"/>
      <color indexed="10"/>
      <name val="Times New Roman"/>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0000FF"/>
      <name val="Times New Roman"/>
      <family val="0"/>
    </font>
    <font>
      <b/>
      <sz val="11"/>
      <color rgb="FF0000FF"/>
      <name val="Times New Roman"/>
      <family val="0"/>
    </font>
    <font>
      <sz val="12"/>
      <color rgb="FF0000FF"/>
      <name val="Times New Roman"/>
      <family val="0"/>
    </font>
    <font>
      <sz val="11"/>
      <color rgb="FF0000FF"/>
      <name val="Times New Roman"/>
      <family val="0"/>
    </font>
    <font>
      <b/>
      <sz val="12"/>
      <color rgb="FFFF0000"/>
      <name val="Times New Roman"/>
      <family val="0"/>
    </font>
    <font>
      <sz val="11"/>
      <color rgb="FFFF0000"/>
      <name val="Times New Roman"/>
      <family val="0"/>
    </font>
    <font>
      <sz val="12"/>
      <color rgb="FFFF0000"/>
      <name val="Times New Roman"/>
      <family val="0"/>
    </font>
    <font>
      <sz val="12"/>
      <color rgb="FFFF0000"/>
      <name val="Times"/>
      <family val="0"/>
    </font>
    <font>
      <b/>
      <sz val="11"/>
      <color rgb="FFFF0000"/>
      <name val="Times New Roman"/>
      <family val="0"/>
    </font>
    <font>
      <sz val="11"/>
      <color rgb="FF000000"/>
      <name val="Times New Roman"/>
      <family val="0"/>
    </font>
    <font>
      <b/>
      <sz val="11"/>
      <color rgb="FF000000"/>
      <name val="Times New Roman"/>
      <family val="0"/>
    </font>
    <font>
      <b/>
      <sz val="14"/>
      <color rgb="FFFF0000"/>
      <name val="Times New Roman"/>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theme="2"/>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7FF8D"/>
        <bgColor indexed="64"/>
      </patternFill>
    </fill>
    <fill>
      <patternFill patternType="solid">
        <fgColor rgb="FFF7FF8D"/>
        <bgColor indexed="64"/>
      </patternFill>
    </fill>
    <fill>
      <patternFill patternType="solid">
        <fgColor rgb="FFF3FF8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 fontId="4" fillId="0" borderId="0">
      <alignment/>
      <protection/>
    </xf>
    <xf numFmtId="175" fontId="4" fillId="0" borderId="0">
      <alignment/>
      <protection/>
    </xf>
    <xf numFmtId="0" fontId="61" fillId="0" borderId="0" applyNumberFormat="0" applyFill="0" applyBorder="0" applyAlignment="0" applyProtection="0"/>
    <xf numFmtId="0" fontId="6"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4" fillId="0" borderId="0">
      <alignmen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48">
    <xf numFmtId="0" fontId="0" fillId="0" borderId="0" xfId="0" applyAlignment="1">
      <alignment/>
    </xf>
    <xf numFmtId="0" fontId="8" fillId="0" borderId="0" xfId="0" applyNumberFormat="1" applyFont="1" applyFill="1" applyBorder="1" applyAlignment="1" applyProtection="1">
      <alignment horizontal="left"/>
      <protection locked="0"/>
    </xf>
    <xf numFmtId="0" fontId="9" fillId="0" borderId="0" xfId="0" applyNumberFormat="1" applyFont="1" applyFill="1" applyBorder="1" applyAlignment="1" applyProtection="1">
      <alignment/>
      <protection locked="0"/>
    </xf>
    <xf numFmtId="0" fontId="8"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horizontal="center"/>
      <protection locked="0"/>
    </xf>
    <xf numFmtId="0" fontId="8" fillId="0" borderId="0" xfId="0" applyNumberFormat="1" applyFont="1" applyFill="1" applyBorder="1" applyAlignment="1" applyProtection="1">
      <alignment horizontal="center"/>
      <protection locked="0"/>
    </xf>
    <xf numFmtId="189" fontId="8" fillId="0" borderId="0" xfId="0" applyNumberFormat="1" applyFont="1" applyFill="1" applyBorder="1" applyAlignment="1" applyProtection="1">
      <alignment horizontal="center"/>
      <protection locked="0"/>
    </xf>
    <xf numFmtId="0" fontId="9" fillId="0" borderId="0" xfId="0" applyFont="1" applyAlignment="1">
      <alignment/>
    </xf>
    <xf numFmtId="0" fontId="8" fillId="0" borderId="0" xfId="0" applyNumberFormat="1" applyFont="1" applyFill="1" applyBorder="1" applyAlignment="1" applyProtection="1">
      <alignment horizontal="right"/>
      <protection locked="0"/>
    </xf>
    <xf numFmtId="4" fontId="9" fillId="0" borderId="0" xfId="0" applyNumberFormat="1" applyFont="1" applyFill="1" applyBorder="1" applyAlignment="1" applyProtection="1">
      <alignment horizontal="center"/>
      <protection locked="0"/>
    </xf>
    <xf numFmtId="0" fontId="9" fillId="0" borderId="0" xfId="0" applyNumberFormat="1" applyFont="1" applyFill="1" applyBorder="1" applyAlignment="1" applyProtection="1">
      <alignment horizontal="left"/>
      <protection locked="0"/>
    </xf>
    <xf numFmtId="3" fontId="8" fillId="0" borderId="0" xfId="0" applyNumberFormat="1" applyFont="1" applyFill="1" applyBorder="1" applyAlignment="1" applyProtection="1">
      <alignment horizontal="left"/>
      <protection locked="0"/>
    </xf>
    <xf numFmtId="4" fontId="9" fillId="0" borderId="0" xfId="0" applyNumberFormat="1" applyFont="1" applyFill="1" applyBorder="1" applyAlignment="1" applyProtection="1">
      <alignment horizontal="right"/>
      <protection locked="0"/>
    </xf>
    <xf numFmtId="4" fontId="8" fillId="0" borderId="0" xfId="0" applyNumberFormat="1" applyFont="1" applyFill="1" applyBorder="1" applyAlignment="1" applyProtection="1">
      <alignment horizontal="right"/>
      <protection locked="0"/>
    </xf>
    <xf numFmtId="3" fontId="9" fillId="0" borderId="0" xfId="0" applyNumberFormat="1" applyFont="1" applyFill="1" applyBorder="1" applyAlignment="1" applyProtection="1">
      <alignment horizontal="center"/>
      <protection locked="0"/>
    </xf>
    <xf numFmtId="3" fontId="8" fillId="0" borderId="0" xfId="0" applyNumberFormat="1" applyFont="1" applyFill="1" applyBorder="1" applyAlignment="1" applyProtection="1">
      <alignment horizontal="center"/>
      <protection locked="0"/>
    </xf>
    <xf numFmtId="4" fontId="9" fillId="0" borderId="0" xfId="0" applyNumberFormat="1" applyFont="1" applyFill="1" applyBorder="1" applyAlignment="1" applyProtection="1">
      <alignment horizontal="left"/>
      <protection locked="0"/>
    </xf>
    <xf numFmtId="4" fontId="8"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protection locked="0"/>
    </xf>
    <xf numFmtId="0" fontId="12" fillId="0" borderId="0" xfId="0" applyNumberFormat="1" applyFont="1" applyFill="1" applyBorder="1" applyAlignment="1" applyProtection="1">
      <alignment horizontal="center"/>
      <protection locked="0"/>
    </xf>
    <xf numFmtId="0" fontId="13" fillId="0" borderId="0" xfId="0" applyNumberFormat="1" applyFont="1" applyFill="1" applyBorder="1" applyAlignment="1" applyProtection="1">
      <alignment horizontal="left"/>
      <protection locked="0"/>
    </xf>
    <xf numFmtId="0" fontId="8" fillId="0" borderId="0" xfId="0" applyFont="1" applyAlignment="1">
      <alignment horizontal="right"/>
    </xf>
    <xf numFmtId="4" fontId="12" fillId="0" borderId="0" xfId="0" applyNumberFormat="1" applyFont="1" applyFill="1" applyBorder="1" applyAlignment="1" applyProtection="1">
      <alignment horizontal="center"/>
      <protection locked="0"/>
    </xf>
    <xf numFmtId="191" fontId="8" fillId="0" borderId="0" xfId="0" applyNumberFormat="1" applyFont="1" applyFill="1" applyBorder="1" applyAlignment="1" applyProtection="1">
      <alignment horizontal="center"/>
      <protection locked="0"/>
    </xf>
    <xf numFmtId="189" fontId="9" fillId="0" borderId="0" xfId="0" applyNumberFormat="1" applyFont="1" applyFill="1" applyBorder="1" applyAlignment="1" applyProtection="1">
      <alignment horizontal="center"/>
      <protection locked="0"/>
    </xf>
    <xf numFmtId="3" fontId="9" fillId="0" borderId="0" xfId="0" applyNumberFormat="1" applyFont="1" applyFill="1" applyBorder="1" applyAlignment="1" applyProtection="1">
      <alignment horizontal="right"/>
      <protection locked="0"/>
    </xf>
    <xf numFmtId="10" fontId="8" fillId="0" borderId="0" xfId="0" applyNumberFormat="1" applyFont="1" applyFill="1" applyBorder="1" applyAlignment="1" applyProtection="1">
      <alignment horizontal="center"/>
      <protection locked="0"/>
    </xf>
    <xf numFmtId="10" fontId="9" fillId="0" borderId="0" xfId="0" applyNumberFormat="1" applyFont="1" applyFill="1" applyBorder="1" applyAlignment="1" applyProtection="1">
      <alignment horizontal="left"/>
      <protection locked="0"/>
    </xf>
    <xf numFmtId="189" fontId="9" fillId="0" borderId="0" xfId="0" applyNumberFormat="1" applyFont="1" applyFill="1" applyBorder="1" applyAlignment="1" applyProtection="1">
      <alignment horizontal="right"/>
      <protection locked="0"/>
    </xf>
    <xf numFmtId="196" fontId="9" fillId="0" borderId="0" xfId="0" applyNumberFormat="1" applyFont="1" applyFill="1" applyBorder="1" applyAlignment="1" applyProtection="1">
      <alignment horizontal="right"/>
      <protection locked="0"/>
    </xf>
    <xf numFmtId="198" fontId="9" fillId="0" borderId="0" xfId="0" applyNumberFormat="1" applyFont="1" applyFill="1" applyBorder="1" applyAlignment="1" applyProtection="1">
      <alignment horizontal="right"/>
      <protection locked="0"/>
    </xf>
    <xf numFmtId="185" fontId="9" fillId="0" borderId="0" xfId="0" applyNumberFormat="1" applyFont="1" applyFill="1" applyBorder="1" applyAlignment="1" applyProtection="1">
      <alignment/>
      <protection locked="0"/>
    </xf>
    <xf numFmtId="0" fontId="8" fillId="0" borderId="0" xfId="0" applyFont="1" applyAlignment="1">
      <alignment horizontal="center"/>
    </xf>
    <xf numFmtId="0" fontId="8" fillId="33" borderId="0" xfId="0" applyNumberFormat="1" applyFont="1" applyFill="1" applyBorder="1" applyAlignment="1" applyProtection="1">
      <alignment horizontal="center"/>
      <protection/>
    </xf>
    <xf numFmtId="0" fontId="8" fillId="33" borderId="0" xfId="0" applyNumberFormat="1" applyFont="1" applyFill="1" applyBorder="1" applyAlignment="1" applyProtection="1">
      <alignment horizontal="left"/>
      <protection/>
    </xf>
    <xf numFmtId="0" fontId="9" fillId="0" borderId="0" xfId="0" applyFont="1" applyAlignment="1">
      <alignment/>
    </xf>
    <xf numFmtId="0" fontId="9" fillId="0" borderId="0" xfId="0" applyFont="1" applyFill="1" applyAlignment="1">
      <alignment/>
    </xf>
    <xf numFmtId="189" fontId="18" fillId="0" borderId="0" xfId="0" applyNumberFormat="1" applyFont="1" applyFill="1" applyBorder="1" applyAlignment="1" applyProtection="1">
      <alignment horizontal="center"/>
      <protection locked="0"/>
    </xf>
    <xf numFmtId="4" fontId="9" fillId="0" borderId="0" xfId="0" applyNumberFormat="1" applyFont="1" applyAlignment="1" applyProtection="1">
      <alignment horizontal="left"/>
      <protection locked="0"/>
    </xf>
    <xf numFmtId="0" fontId="9" fillId="0" borderId="0" xfId="0" applyFont="1" applyAlignment="1" applyProtection="1">
      <alignment horizontal="center"/>
      <protection locked="0"/>
    </xf>
    <xf numFmtId="189" fontId="11" fillId="0" borderId="0" xfId="0" applyNumberFormat="1" applyFont="1" applyFill="1" applyBorder="1" applyAlignment="1" applyProtection="1">
      <alignment horizontal="center"/>
      <protection locked="0"/>
    </xf>
    <xf numFmtId="4" fontId="11" fillId="0" borderId="0" xfId="0" applyNumberFormat="1" applyFont="1" applyFill="1" applyBorder="1" applyAlignment="1" applyProtection="1">
      <alignment horizontal="center"/>
      <protection locked="0"/>
    </xf>
    <xf numFmtId="0" fontId="11" fillId="0" borderId="0" xfId="0" applyFont="1" applyAlignment="1">
      <alignment/>
    </xf>
    <xf numFmtId="0" fontId="11" fillId="0" borderId="0" xfId="0" applyNumberFormat="1" applyFont="1" applyFill="1" applyBorder="1" applyAlignment="1" applyProtection="1">
      <alignment horizontal="center"/>
      <protection locked="0"/>
    </xf>
    <xf numFmtId="3" fontId="11" fillId="0" borderId="0" xfId="0" applyNumberFormat="1" applyFont="1" applyFill="1" applyBorder="1" applyAlignment="1" applyProtection="1">
      <alignment horizontal="left"/>
      <protection locked="0"/>
    </xf>
    <xf numFmtId="3" fontId="11"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left"/>
      <protection locked="0"/>
    </xf>
    <xf numFmtId="0" fontId="11" fillId="0" borderId="0" xfId="0" applyFont="1" applyAlignment="1">
      <alignment/>
    </xf>
    <xf numFmtId="0" fontId="14" fillId="0" borderId="0" xfId="0" applyNumberFormat="1" applyFont="1" applyFill="1" applyBorder="1" applyAlignment="1" applyProtection="1">
      <alignment horizontal="right"/>
      <protection locked="0"/>
    </xf>
    <xf numFmtId="2" fontId="11" fillId="0" borderId="0" xfId="0" applyNumberFormat="1" applyFont="1" applyFill="1" applyBorder="1" applyAlignment="1" applyProtection="1">
      <alignment horizontal="center"/>
      <protection locked="0"/>
    </xf>
    <xf numFmtId="201" fontId="11" fillId="0" borderId="0" xfId="0" applyNumberFormat="1" applyFont="1" applyFill="1" applyBorder="1" applyAlignment="1" applyProtection="1">
      <alignment horizontal="center"/>
      <protection locked="0"/>
    </xf>
    <xf numFmtId="0" fontId="20" fillId="0" borderId="0" xfId="0" applyNumberFormat="1" applyFont="1" applyFill="1" applyBorder="1" applyAlignment="1" applyProtection="1">
      <alignment horizontal="left"/>
      <protection locked="0"/>
    </xf>
    <xf numFmtId="0" fontId="21" fillId="0" borderId="0" xfId="0" applyNumberFormat="1" applyFont="1" applyFill="1" applyBorder="1" applyAlignment="1" applyProtection="1">
      <alignment horizontal="left"/>
      <protection locked="0"/>
    </xf>
    <xf numFmtId="0" fontId="14" fillId="0" borderId="0" xfId="0" applyFont="1" applyAlignment="1">
      <alignment horizontal="center"/>
    </xf>
    <xf numFmtId="0" fontId="8" fillId="33" borderId="0" xfId="0" applyNumberFormat="1" applyFont="1" applyFill="1" applyBorder="1" applyAlignment="1" applyProtection="1">
      <alignment horizontal="right"/>
      <protection/>
    </xf>
    <xf numFmtId="0" fontId="23" fillId="0" borderId="0" xfId="0" applyFont="1" applyAlignment="1">
      <alignment/>
    </xf>
    <xf numFmtId="0" fontId="9" fillId="0" borderId="0" xfId="0" applyFont="1" applyAlignment="1">
      <alignment horizontal="center"/>
    </xf>
    <xf numFmtId="4" fontId="24" fillId="0" borderId="0" xfId="0" applyNumberFormat="1" applyFont="1" applyAlignment="1">
      <alignment horizontal="right"/>
    </xf>
    <xf numFmtId="4" fontId="24" fillId="0" borderId="0" xfId="0" applyNumberFormat="1" applyFont="1" applyAlignment="1">
      <alignment horizontal="center"/>
    </xf>
    <xf numFmtId="4" fontId="24" fillId="0" borderId="0" xfId="0" applyNumberFormat="1" applyFont="1" applyAlignment="1" applyProtection="1">
      <alignment horizontal="center"/>
      <protection locked="0"/>
    </xf>
    <xf numFmtId="0" fontId="24" fillId="0" borderId="0" xfId="0" applyFont="1" applyAlignment="1" applyProtection="1">
      <alignment/>
      <protection locked="0"/>
    </xf>
    <xf numFmtId="4" fontId="24" fillId="0" borderId="0" xfId="0" applyNumberFormat="1" applyFont="1" applyAlignment="1" applyProtection="1">
      <alignment horizontal="right"/>
      <protection locked="0"/>
    </xf>
    <xf numFmtId="3" fontId="24" fillId="0" borderId="0" xfId="0" applyNumberFormat="1" applyFont="1" applyAlignment="1">
      <alignment horizontal="center"/>
    </xf>
    <xf numFmtId="3" fontId="24" fillId="0" borderId="0" xfId="0" applyNumberFormat="1" applyFont="1" applyAlignment="1" applyProtection="1">
      <alignment horizontal="center"/>
      <protection locked="0"/>
    </xf>
    <xf numFmtId="4" fontId="26" fillId="0" borderId="0" xfId="0" applyNumberFormat="1" applyFont="1" applyFill="1" applyBorder="1" applyAlignment="1" applyProtection="1">
      <alignment horizontal="left"/>
      <protection locked="0"/>
    </xf>
    <xf numFmtId="0" fontId="27" fillId="0" borderId="0" xfId="0" applyFont="1" applyFill="1" applyAlignment="1">
      <alignment/>
    </xf>
    <xf numFmtId="189" fontId="8" fillId="33" borderId="0" xfId="0" applyNumberFormat="1" applyFont="1" applyFill="1" applyBorder="1" applyAlignment="1" applyProtection="1">
      <alignment horizontal="left"/>
      <protection/>
    </xf>
    <xf numFmtId="0" fontId="11" fillId="0" borderId="0" xfId="0" applyFont="1" applyAlignment="1">
      <alignment horizontal="left"/>
    </xf>
    <xf numFmtId="0" fontId="16" fillId="0" borderId="0" xfId="0" applyFont="1" applyAlignment="1">
      <alignment horizontal="center"/>
    </xf>
    <xf numFmtId="0" fontId="22" fillId="0" borderId="0" xfId="0" applyNumberFormat="1" applyFont="1" applyFill="1" applyBorder="1" applyAlignment="1" applyProtection="1">
      <alignment horizontal="left"/>
      <protection locked="0"/>
    </xf>
    <xf numFmtId="0" fontId="14" fillId="0" borderId="0" xfId="0" applyNumberFormat="1" applyFont="1" applyFill="1" applyBorder="1" applyAlignment="1" applyProtection="1">
      <alignment horizontal="left"/>
      <protection locked="0"/>
    </xf>
    <xf numFmtId="9" fontId="11" fillId="0" borderId="0" xfId="0" applyNumberFormat="1" applyFont="1" applyFill="1" applyBorder="1" applyAlignment="1" applyProtection="1">
      <alignment horizontal="center"/>
      <protection locked="0"/>
    </xf>
    <xf numFmtId="9" fontId="11" fillId="0" borderId="0" xfId="0" applyNumberFormat="1" applyFont="1" applyAlignment="1" applyProtection="1">
      <alignment horizontal="center"/>
      <protection locked="0"/>
    </xf>
    <xf numFmtId="191" fontId="11" fillId="0" borderId="0" xfId="0" applyNumberFormat="1" applyFont="1" applyFill="1" applyBorder="1" applyAlignment="1" applyProtection="1">
      <alignment horizontal="center"/>
      <protection locked="0"/>
    </xf>
    <xf numFmtId="10" fontId="11" fillId="0" borderId="0" xfId="0" applyNumberFormat="1" applyFont="1" applyFill="1" applyBorder="1" applyAlignment="1" applyProtection="1">
      <alignment horizontal="center"/>
      <protection locked="0"/>
    </xf>
    <xf numFmtId="10" fontId="22" fillId="0" borderId="0" xfId="0" applyNumberFormat="1" applyFont="1" applyFill="1" applyBorder="1" applyAlignment="1" applyProtection="1">
      <alignment horizontal="center"/>
      <protection locked="0"/>
    </xf>
    <xf numFmtId="4" fontId="11" fillId="0" borderId="0" xfId="0" applyNumberFormat="1" applyFont="1" applyAlignment="1" applyProtection="1">
      <alignment horizontal="center"/>
      <protection locked="0"/>
    </xf>
    <xf numFmtId="191" fontId="11" fillId="0" borderId="0" xfId="0" applyNumberFormat="1" applyFont="1" applyFill="1" applyBorder="1" applyAlignment="1" applyProtection="1">
      <alignment/>
      <protection locked="0"/>
    </xf>
    <xf numFmtId="191" fontId="14" fillId="0" borderId="0" xfId="0" applyNumberFormat="1" applyFont="1" applyFill="1" applyBorder="1" applyAlignment="1" applyProtection="1">
      <alignment horizontal="center"/>
      <protection locked="0"/>
    </xf>
    <xf numFmtId="192" fontId="11" fillId="0" borderId="0" xfId="0" applyNumberFormat="1" applyFont="1" applyFill="1" applyBorder="1" applyAlignment="1" applyProtection="1">
      <alignment horizontal="center"/>
      <protection locked="0"/>
    </xf>
    <xf numFmtId="191" fontId="22" fillId="0" borderId="0" xfId="0" applyNumberFormat="1" applyFont="1" applyFill="1" applyBorder="1" applyAlignment="1" applyProtection="1">
      <alignment horizontal="center"/>
      <protection locked="0"/>
    </xf>
    <xf numFmtId="191" fontId="11" fillId="0" borderId="0" xfId="0" applyNumberFormat="1" applyFont="1" applyAlignment="1" applyProtection="1">
      <alignment horizontal="center"/>
      <protection locked="0"/>
    </xf>
    <xf numFmtId="10" fontId="11" fillId="0" borderId="0" xfId="0" applyNumberFormat="1" applyFont="1" applyFill="1" applyBorder="1" applyAlignment="1" applyProtection="1">
      <alignment/>
      <protection locked="0"/>
    </xf>
    <xf numFmtId="10" fontId="14" fillId="0" borderId="0" xfId="0" applyNumberFormat="1" applyFont="1" applyFill="1" applyBorder="1" applyAlignment="1" applyProtection="1">
      <alignment horizontal="center"/>
      <protection locked="0"/>
    </xf>
    <xf numFmtId="3" fontId="11" fillId="0" borderId="0" xfId="0" applyNumberFormat="1" applyFont="1" applyAlignment="1" applyProtection="1">
      <alignment horizontal="center"/>
      <protection locked="0"/>
    </xf>
    <xf numFmtId="3" fontId="22" fillId="0" borderId="0" xfId="0" applyNumberFormat="1" applyFont="1" applyFill="1" applyBorder="1" applyAlignment="1" applyProtection="1">
      <alignment horizontal="center"/>
      <protection locked="0"/>
    </xf>
    <xf numFmtId="0" fontId="11" fillId="0" borderId="0" xfId="0" applyFont="1" applyAlignment="1">
      <alignment horizontal="center"/>
    </xf>
    <xf numFmtId="0" fontId="11" fillId="0" borderId="0" xfId="0" applyFont="1" applyAlignment="1" applyProtection="1">
      <alignment horizontal="center"/>
      <protection locked="0"/>
    </xf>
    <xf numFmtId="4" fontId="22" fillId="0" borderId="0" xfId="0" applyNumberFormat="1" applyFont="1" applyFill="1" applyBorder="1" applyAlignment="1" applyProtection="1">
      <alignment horizontal="center"/>
      <protection locked="0"/>
    </xf>
    <xf numFmtId="4" fontId="11" fillId="0" borderId="0" xfId="0" applyNumberFormat="1" applyFont="1" applyFill="1" applyBorder="1" applyAlignment="1" applyProtection="1">
      <alignment/>
      <protection locked="0"/>
    </xf>
    <xf numFmtId="0" fontId="14" fillId="0" borderId="0" xfId="0" applyNumberFormat="1" applyFont="1" applyFill="1" applyBorder="1" applyAlignment="1" applyProtection="1">
      <alignment horizontal="center"/>
      <protection locked="0"/>
    </xf>
    <xf numFmtId="193" fontId="11" fillId="34" borderId="0" xfId="0" applyNumberFormat="1" applyFont="1" applyFill="1" applyAlignment="1">
      <alignment horizontal="left"/>
    </xf>
    <xf numFmtId="4" fontId="28" fillId="0" borderId="0" xfId="0" applyNumberFormat="1" applyFont="1" applyFill="1" applyBorder="1" applyAlignment="1" applyProtection="1">
      <alignment horizontal="center"/>
      <protection locked="0"/>
    </xf>
    <xf numFmtId="4" fontId="14" fillId="0" borderId="0" xfId="0" applyNumberFormat="1" applyFont="1" applyFill="1" applyBorder="1" applyAlignment="1" applyProtection="1">
      <alignment horizontal="left"/>
      <protection locked="0"/>
    </xf>
    <xf numFmtId="0" fontId="14" fillId="0" borderId="0" xfId="0" applyNumberFormat="1" applyFont="1" applyFill="1" applyBorder="1" applyAlignment="1" applyProtection="1">
      <alignment/>
      <protection locked="0"/>
    </xf>
    <xf numFmtId="191" fontId="11" fillId="0" borderId="0" xfId="0" applyNumberFormat="1" applyFont="1" applyFill="1" applyBorder="1" applyAlignment="1" applyProtection="1">
      <alignment horizontal="left"/>
      <protection locked="0"/>
    </xf>
    <xf numFmtId="4" fontId="11" fillId="0" borderId="0" xfId="0" applyNumberFormat="1" applyFont="1" applyFill="1" applyBorder="1" applyAlignment="1" applyProtection="1">
      <alignment horizontal="right"/>
      <protection locked="0"/>
    </xf>
    <xf numFmtId="4" fontId="11" fillId="0" borderId="0" xfId="0" applyNumberFormat="1" applyFont="1" applyFill="1" applyBorder="1" applyAlignment="1" applyProtection="1">
      <alignment horizontal="left"/>
      <protection locked="0"/>
    </xf>
    <xf numFmtId="0" fontId="11" fillId="34" borderId="0" xfId="0" applyNumberFormat="1" applyFont="1" applyFill="1" applyAlignment="1">
      <alignment horizontal="left"/>
    </xf>
    <xf numFmtId="0" fontId="17" fillId="0" borderId="0" xfId="0" applyNumberFormat="1" applyFont="1" applyFill="1" applyBorder="1" applyAlignment="1" applyProtection="1">
      <alignment horizontal="center"/>
      <protection locked="0"/>
    </xf>
    <xf numFmtId="0" fontId="22" fillId="0" borderId="0" xfId="0" applyFont="1" applyAlignment="1" applyProtection="1">
      <alignment horizontal="center"/>
      <protection locked="0"/>
    </xf>
    <xf numFmtId="0" fontId="18" fillId="33" borderId="0" xfId="0" applyNumberFormat="1" applyFont="1" applyFill="1" applyBorder="1" applyAlignment="1" applyProtection="1">
      <alignment horizontal="center"/>
      <protection/>
    </xf>
    <xf numFmtId="3" fontId="17" fillId="0" borderId="0" xfId="0" applyNumberFormat="1" applyFont="1" applyFill="1" applyBorder="1" applyAlignment="1" applyProtection="1">
      <alignment horizontal="center"/>
      <protection locked="0"/>
    </xf>
    <xf numFmtId="0" fontId="17" fillId="0" borderId="0" xfId="0" applyNumberFormat="1" applyFont="1" applyFill="1" applyBorder="1" applyAlignment="1" applyProtection="1">
      <alignment/>
      <protection locked="0"/>
    </xf>
    <xf numFmtId="0" fontId="17" fillId="0" borderId="0" xfId="0" applyFont="1" applyAlignment="1">
      <alignment/>
    </xf>
    <xf numFmtId="4" fontId="9" fillId="0" borderId="0" xfId="0" applyNumberFormat="1" applyFont="1" applyAlignment="1" applyProtection="1">
      <alignment/>
      <protection locked="0"/>
    </xf>
    <xf numFmtId="0" fontId="9" fillId="0" borderId="0" xfId="0" applyFont="1" applyAlignment="1" applyProtection="1">
      <alignment/>
      <protection locked="0"/>
    </xf>
    <xf numFmtId="0" fontId="11" fillId="0" borderId="0" xfId="0" applyNumberFormat="1" applyFont="1" applyFill="1" applyBorder="1" applyAlignment="1" applyProtection="1">
      <alignment horizontal="left"/>
      <protection/>
    </xf>
    <xf numFmtId="207" fontId="11" fillId="0" borderId="0" xfId="0" applyNumberFormat="1" applyFont="1" applyFill="1" applyBorder="1" applyAlignment="1" applyProtection="1">
      <alignment horizontal="center"/>
      <protection locked="0"/>
    </xf>
    <xf numFmtId="3" fontId="22" fillId="0" borderId="0" xfId="0" applyNumberFormat="1" applyFont="1" applyFill="1" applyAlignment="1" applyProtection="1">
      <alignment horizontal="center"/>
      <protection locked="0"/>
    </xf>
    <xf numFmtId="0" fontId="16" fillId="0" borderId="0" xfId="0" applyNumberFormat="1" applyFont="1" applyFill="1" applyBorder="1" applyAlignment="1" applyProtection="1">
      <alignment horizontal="center"/>
      <protection locked="0"/>
    </xf>
    <xf numFmtId="0" fontId="16" fillId="0" borderId="0" xfId="0" applyFont="1" applyAlignment="1">
      <alignment/>
    </xf>
    <xf numFmtId="10" fontId="11" fillId="0" borderId="0" xfId="0" applyNumberFormat="1" applyFont="1" applyAlignment="1" applyProtection="1">
      <alignment horizontal="center"/>
      <protection locked="0"/>
    </xf>
    <xf numFmtId="0" fontId="8" fillId="0" borderId="0" xfId="0" applyFont="1" applyAlignment="1" applyProtection="1">
      <alignment horizontal="center"/>
      <protection locked="0"/>
    </xf>
    <xf numFmtId="0" fontId="9" fillId="0" borderId="0" xfId="0" applyFont="1" applyFill="1" applyAlignment="1">
      <alignment horizontal="left"/>
    </xf>
    <xf numFmtId="10" fontId="11" fillId="0" borderId="0" xfId="0" applyNumberFormat="1" applyFont="1" applyFill="1" applyBorder="1" applyAlignment="1" applyProtection="1">
      <alignment horizontal="left"/>
      <protection locked="0"/>
    </xf>
    <xf numFmtId="189" fontId="8" fillId="0" borderId="0" xfId="0" applyNumberFormat="1" applyFont="1" applyFill="1" applyBorder="1" applyAlignment="1" applyProtection="1">
      <alignment horizontal="center"/>
      <protection/>
    </xf>
    <xf numFmtId="0" fontId="8" fillId="0" borderId="0" xfId="0" applyFont="1" applyFill="1" applyAlignment="1">
      <alignment horizontal="center"/>
    </xf>
    <xf numFmtId="0" fontId="15" fillId="0" borderId="0" xfId="0" applyNumberFormat="1" applyFont="1" applyFill="1" applyBorder="1" applyAlignment="1" applyProtection="1">
      <alignment horizontal="left"/>
      <protection locked="0"/>
    </xf>
    <xf numFmtId="0" fontId="15" fillId="0" borderId="0" xfId="0" applyFont="1" applyAlignment="1">
      <alignment/>
    </xf>
    <xf numFmtId="189" fontId="73" fillId="0" borderId="0" xfId="0" applyNumberFormat="1" applyFont="1" applyFill="1" applyBorder="1" applyAlignment="1" applyProtection="1">
      <alignment horizontal="left"/>
      <protection locked="0"/>
    </xf>
    <xf numFmtId="0" fontId="73" fillId="0" borderId="0" xfId="0" applyNumberFormat="1" applyFont="1" applyFill="1" applyBorder="1" applyAlignment="1" applyProtection="1">
      <alignment horizontal="center"/>
      <protection locked="0"/>
    </xf>
    <xf numFmtId="0" fontId="74" fillId="0" borderId="0" xfId="0" applyNumberFormat="1" applyFont="1" applyFill="1" applyBorder="1" applyAlignment="1" applyProtection="1">
      <alignment horizontal="center"/>
      <protection locked="0"/>
    </xf>
    <xf numFmtId="191" fontId="75" fillId="0" borderId="0" xfId="0" applyNumberFormat="1" applyFont="1" applyFill="1" applyBorder="1" applyAlignment="1" applyProtection="1">
      <alignment horizontal="center"/>
      <protection locked="0"/>
    </xf>
    <xf numFmtId="9" fontId="75" fillId="0" borderId="0" xfId="0" applyNumberFormat="1" applyFont="1" applyAlignment="1" applyProtection="1">
      <alignment horizontal="center"/>
      <protection locked="0"/>
    </xf>
    <xf numFmtId="10" fontId="75" fillId="0" borderId="0" xfId="0" applyNumberFormat="1" applyFont="1" applyFill="1" applyBorder="1" applyAlignment="1" applyProtection="1">
      <alignment horizontal="center"/>
      <protection locked="0"/>
    </xf>
    <xf numFmtId="4" fontId="75" fillId="0" borderId="0" xfId="0" applyNumberFormat="1" applyFont="1" applyFill="1" applyBorder="1" applyAlignment="1" applyProtection="1">
      <alignment horizontal="center"/>
      <protection locked="0"/>
    </xf>
    <xf numFmtId="3" fontId="75" fillId="0" borderId="0" xfId="0" applyNumberFormat="1" applyFont="1" applyFill="1" applyBorder="1" applyAlignment="1" applyProtection="1">
      <alignment horizontal="center"/>
      <protection locked="0"/>
    </xf>
    <xf numFmtId="3" fontId="76" fillId="0" borderId="0" xfId="0" applyNumberFormat="1" applyFont="1" applyFill="1" applyBorder="1" applyAlignment="1" applyProtection="1">
      <alignment horizontal="center"/>
      <protection locked="0"/>
    </xf>
    <xf numFmtId="0" fontId="76" fillId="0" borderId="0" xfId="0" applyFont="1" applyAlignment="1">
      <alignment horizontal="center"/>
    </xf>
    <xf numFmtId="191" fontId="75" fillId="0" borderId="0" xfId="0" applyNumberFormat="1" applyFont="1" applyAlignment="1" applyProtection="1">
      <alignment horizontal="center"/>
      <protection locked="0"/>
    </xf>
    <xf numFmtId="193" fontId="75" fillId="0" borderId="0" xfId="0" applyNumberFormat="1" applyFont="1" applyAlignment="1" applyProtection="1">
      <alignment horizontal="center"/>
      <protection locked="0"/>
    </xf>
    <xf numFmtId="4" fontId="75" fillId="0" borderId="0" xfId="0" applyNumberFormat="1" applyFont="1" applyAlignment="1" applyProtection="1">
      <alignment horizontal="center"/>
      <protection locked="0"/>
    </xf>
    <xf numFmtId="10" fontId="75" fillId="0" borderId="0" xfId="0" applyNumberFormat="1" applyFont="1" applyAlignment="1" applyProtection="1">
      <alignment horizontal="center"/>
      <protection locked="0"/>
    </xf>
    <xf numFmtId="203" fontId="75" fillId="0" borderId="0" xfId="0" applyNumberFormat="1" applyFont="1" applyAlignment="1" applyProtection="1">
      <alignment horizontal="center"/>
      <protection locked="0"/>
    </xf>
    <xf numFmtId="3" fontId="75" fillId="0" borderId="0" xfId="0" applyNumberFormat="1" applyFont="1" applyAlignment="1" applyProtection="1">
      <alignment horizontal="center"/>
      <protection locked="0"/>
    </xf>
    <xf numFmtId="0" fontId="75" fillId="0" borderId="0" xfId="0" applyFont="1" applyAlignment="1" applyProtection="1">
      <alignment horizontal="center"/>
      <protection locked="0"/>
    </xf>
    <xf numFmtId="0" fontId="77" fillId="35" borderId="0" xfId="0" applyFont="1" applyFill="1" applyAlignment="1">
      <alignment horizontal="right"/>
    </xf>
    <xf numFmtId="4" fontId="78" fillId="0" borderId="0" xfId="0" applyNumberFormat="1" applyFont="1" applyFill="1" applyBorder="1" applyAlignment="1" applyProtection="1">
      <alignment horizontal="center"/>
      <protection locked="0"/>
    </xf>
    <xf numFmtId="0" fontId="78" fillId="0" borderId="0" xfId="0" applyNumberFormat="1" applyFont="1" applyFill="1" applyBorder="1" applyAlignment="1" applyProtection="1">
      <alignment/>
      <protection locked="0"/>
    </xf>
    <xf numFmtId="0" fontId="78" fillId="0" borderId="0" xfId="0" applyNumberFormat="1" applyFont="1" applyFill="1" applyBorder="1" applyAlignment="1" applyProtection="1">
      <alignment horizontal="center"/>
      <protection locked="0"/>
    </xf>
    <xf numFmtId="0" fontId="78" fillId="0" borderId="0" xfId="0" applyNumberFormat="1" applyFont="1" applyFill="1" applyBorder="1" applyAlignment="1" applyProtection="1">
      <alignment horizontal="left"/>
      <protection locked="0"/>
    </xf>
    <xf numFmtId="0" fontId="79" fillId="0" borderId="0" xfId="0" applyFont="1" applyAlignment="1">
      <alignment/>
    </xf>
    <xf numFmtId="0" fontId="79" fillId="0" borderId="0" xfId="0" applyNumberFormat="1" applyFont="1" applyFill="1" applyBorder="1" applyAlignment="1" applyProtection="1">
      <alignment/>
      <protection locked="0"/>
    </xf>
    <xf numFmtId="0" fontId="79" fillId="0" borderId="0" xfId="0" applyFont="1" applyAlignment="1">
      <alignment/>
    </xf>
    <xf numFmtId="4" fontId="79" fillId="0" borderId="0" xfId="0" applyNumberFormat="1" applyFont="1" applyFill="1" applyBorder="1" applyAlignment="1" applyProtection="1">
      <alignment horizontal="left"/>
      <protection locked="0"/>
    </xf>
    <xf numFmtId="4" fontId="79" fillId="0" borderId="0" xfId="0" applyNumberFormat="1" applyFont="1" applyFill="1" applyBorder="1" applyAlignment="1" applyProtection="1">
      <alignment/>
      <protection locked="0"/>
    </xf>
    <xf numFmtId="4" fontId="78" fillId="0" borderId="0" xfId="0" applyNumberFormat="1" applyFont="1" applyAlignment="1" applyProtection="1">
      <alignment horizontal="left"/>
      <protection locked="0"/>
    </xf>
    <xf numFmtId="4" fontId="80" fillId="0" borderId="0" xfId="0" applyNumberFormat="1" applyFont="1" applyFill="1" applyBorder="1" applyAlignment="1" applyProtection="1">
      <alignment horizontal="left"/>
      <protection locked="0"/>
    </xf>
    <xf numFmtId="0" fontId="79" fillId="0" borderId="0" xfId="0" applyNumberFormat="1" applyFont="1" applyFill="1" applyBorder="1" applyAlignment="1" applyProtection="1">
      <alignment horizontal="left"/>
      <protection locked="0"/>
    </xf>
    <xf numFmtId="0" fontId="79" fillId="0" borderId="0" xfId="0" applyFont="1" applyAlignment="1" applyProtection="1">
      <alignment/>
      <protection locked="0"/>
    </xf>
    <xf numFmtId="4" fontId="79" fillId="0" borderId="0" xfId="0" applyNumberFormat="1" applyFont="1" applyAlignment="1" applyProtection="1">
      <alignment horizontal="left"/>
      <protection locked="0"/>
    </xf>
    <xf numFmtId="0" fontId="81" fillId="0" borderId="0" xfId="0" applyNumberFormat="1" applyFont="1" applyFill="1" applyBorder="1" applyAlignment="1" applyProtection="1">
      <alignment horizontal="left"/>
      <protection locked="0"/>
    </xf>
    <xf numFmtId="0" fontId="82" fillId="0" borderId="0" xfId="0" applyFont="1" applyAlignment="1" applyProtection="1">
      <alignment/>
      <protection locked="0"/>
    </xf>
    <xf numFmtId="4" fontId="82" fillId="0" borderId="0" xfId="0" applyNumberFormat="1" applyFont="1" applyAlignment="1" applyProtection="1">
      <alignment/>
      <protection locked="0"/>
    </xf>
    <xf numFmtId="0" fontId="18" fillId="0" borderId="0" xfId="0" applyFont="1" applyAlignment="1" applyProtection="1">
      <alignment horizontal="right"/>
      <protection locked="0"/>
    </xf>
    <xf numFmtId="0" fontId="82" fillId="0" borderId="0" xfId="0" applyFont="1" applyAlignment="1" applyProtection="1">
      <alignment/>
      <protection locked="0"/>
    </xf>
    <xf numFmtId="189" fontId="14" fillId="0" borderId="0" xfId="0" applyNumberFormat="1" applyFont="1" applyFill="1" applyBorder="1" applyAlignment="1" applyProtection="1">
      <alignment horizontal="left"/>
      <protection locked="0"/>
    </xf>
    <xf numFmtId="0" fontId="14" fillId="0" borderId="0" xfId="0" applyFont="1" applyAlignment="1">
      <alignment horizontal="left"/>
    </xf>
    <xf numFmtId="189" fontId="23" fillId="0" borderId="0" xfId="0" applyNumberFormat="1" applyFont="1" applyFill="1" applyBorder="1" applyAlignment="1" applyProtection="1">
      <alignment horizontal="left"/>
      <protection locked="0"/>
    </xf>
    <xf numFmtId="9" fontId="22" fillId="0" borderId="0" xfId="0" applyNumberFormat="1" applyFont="1" applyFill="1" applyBorder="1" applyAlignment="1" applyProtection="1">
      <alignment horizontal="left"/>
      <protection locked="0"/>
    </xf>
    <xf numFmtId="9" fontId="17" fillId="0" borderId="0" xfId="0" applyNumberFormat="1" applyFont="1" applyFill="1" applyBorder="1" applyAlignment="1" applyProtection="1">
      <alignment horizontal="left"/>
      <protection locked="0"/>
    </xf>
    <xf numFmtId="9" fontId="9" fillId="0" borderId="0" xfId="0" applyNumberFormat="1" applyFont="1" applyFill="1" applyBorder="1" applyAlignment="1" applyProtection="1">
      <alignment horizontal="left"/>
      <protection locked="0"/>
    </xf>
    <xf numFmtId="191" fontId="9" fillId="0" borderId="0" xfId="0" applyNumberFormat="1" applyFont="1" applyFill="1" applyBorder="1" applyAlignment="1" applyProtection="1">
      <alignment horizontal="left"/>
      <protection locked="0"/>
    </xf>
    <xf numFmtId="190" fontId="9" fillId="0" borderId="0" xfId="0" applyNumberFormat="1" applyFont="1" applyFill="1" applyBorder="1" applyAlignment="1" applyProtection="1">
      <alignment horizontal="left"/>
      <protection locked="0"/>
    </xf>
    <xf numFmtId="190" fontId="8" fillId="33" borderId="0" xfId="0" applyNumberFormat="1" applyFont="1" applyFill="1" applyBorder="1" applyAlignment="1" applyProtection="1">
      <alignment horizontal="left"/>
      <protection/>
    </xf>
    <xf numFmtId="190" fontId="23" fillId="33" borderId="0" xfId="0" applyNumberFormat="1" applyFont="1" applyFill="1" applyBorder="1" applyAlignment="1" applyProtection="1">
      <alignment horizontal="left"/>
      <protection/>
    </xf>
    <xf numFmtId="0" fontId="8" fillId="36" borderId="0" xfId="0" applyNumberFormat="1" applyFont="1" applyFill="1" applyBorder="1" applyAlignment="1" applyProtection="1">
      <alignment/>
      <protection locked="0"/>
    </xf>
    <xf numFmtId="0" fontId="8" fillId="0" borderId="0" xfId="0" applyFont="1" applyAlignment="1">
      <alignment horizontal="left"/>
    </xf>
    <xf numFmtId="0" fontId="83" fillId="0" borderId="0" xfId="0" applyFont="1" applyAlignment="1">
      <alignment horizontal="left"/>
    </xf>
    <xf numFmtId="15" fontId="79" fillId="0" borderId="0" xfId="0" applyNumberFormat="1" applyFont="1" applyAlignment="1">
      <alignment/>
    </xf>
    <xf numFmtId="193" fontId="22" fillId="34" borderId="0" xfId="0" applyNumberFormat="1" applyFont="1" applyFill="1" applyAlignment="1">
      <alignment horizontal="left"/>
    </xf>
    <xf numFmtId="15" fontId="29" fillId="37" borderId="0" xfId="0" applyNumberFormat="1" applyFont="1" applyFill="1" applyAlignment="1">
      <alignment horizontal="center"/>
    </xf>
    <xf numFmtId="0" fontId="9" fillId="38" borderId="0" xfId="0" applyNumberFormat="1" applyFont="1" applyFill="1" applyBorder="1" applyAlignment="1" applyProtection="1">
      <alignment/>
      <protection locked="0"/>
    </xf>
    <xf numFmtId="49" fontId="10" fillId="38" borderId="0" xfId="0" applyNumberFormat="1" applyFont="1" applyFill="1" applyBorder="1" applyAlignment="1" applyProtection="1">
      <alignment horizontal="center"/>
      <protection locked="0"/>
    </xf>
    <xf numFmtId="0" fontId="8" fillId="38" borderId="0" xfId="0" applyNumberFormat="1" applyFont="1" applyFill="1" applyBorder="1" applyAlignment="1" applyProtection="1">
      <alignment horizontal="right"/>
      <protection locked="0"/>
    </xf>
    <xf numFmtId="0" fontId="9" fillId="38" borderId="0" xfId="0" applyFont="1" applyFill="1" applyAlignment="1">
      <alignment/>
    </xf>
    <xf numFmtId="0" fontId="19" fillId="38" borderId="0" xfId="0" applyFont="1" applyFill="1" applyAlignment="1" applyProtection="1">
      <alignment/>
      <protection locked="0"/>
    </xf>
    <xf numFmtId="4" fontId="9" fillId="38" borderId="0" xfId="0" applyNumberFormat="1" applyFont="1" applyFill="1" applyBorder="1" applyAlignment="1" applyProtection="1">
      <alignment horizontal="right"/>
      <protection locked="0"/>
    </xf>
    <xf numFmtId="4" fontId="8" fillId="38" borderId="0" xfId="0" applyNumberFormat="1" applyFont="1" applyFill="1" applyBorder="1" applyAlignment="1" applyProtection="1">
      <alignment horizontal="right"/>
      <protection locked="0"/>
    </xf>
    <xf numFmtId="4" fontId="9" fillId="38" borderId="0" xfId="0" applyNumberFormat="1" applyFont="1" applyFill="1" applyBorder="1" applyAlignment="1" applyProtection="1">
      <alignment horizontal="left"/>
      <protection locked="0"/>
    </xf>
    <xf numFmtId="0" fontId="9" fillId="38" borderId="0" xfId="0" applyNumberFormat="1" applyFont="1" applyFill="1" applyBorder="1" applyAlignment="1" applyProtection="1">
      <alignment horizontal="center"/>
      <protection locked="0"/>
    </xf>
    <xf numFmtId="0" fontId="20" fillId="38" borderId="0" xfId="0" applyNumberFormat="1" applyFont="1" applyFill="1" applyBorder="1" applyAlignment="1" applyProtection="1">
      <alignment horizontal="center"/>
      <protection locked="0"/>
    </xf>
    <xf numFmtId="0" fontId="8" fillId="38" borderId="0" xfId="0" applyNumberFormat="1" applyFont="1" applyFill="1" applyBorder="1" applyAlignment="1" applyProtection="1">
      <alignment/>
      <protection locked="0"/>
    </xf>
    <xf numFmtId="4" fontId="29" fillId="38" borderId="0" xfId="0" applyNumberFormat="1" applyFont="1" applyFill="1" applyAlignment="1" applyProtection="1">
      <alignment horizontal="left"/>
      <protection locked="0"/>
    </xf>
    <xf numFmtId="0" fontId="8" fillId="38" borderId="0" xfId="0" applyFont="1" applyFill="1" applyAlignment="1" applyProtection="1">
      <alignment horizontal="left"/>
      <protection locked="0"/>
    </xf>
    <xf numFmtId="0" fontId="25" fillId="38" borderId="0" xfId="0" applyNumberFormat="1" applyFont="1" applyFill="1" applyBorder="1" applyAlignment="1" applyProtection="1">
      <alignment horizontal="center"/>
      <protection locked="0"/>
    </xf>
    <xf numFmtId="0" fontId="19" fillId="38" borderId="0" xfId="0" applyFont="1" applyFill="1" applyAlignment="1" applyProtection="1">
      <alignment horizontal="center"/>
      <protection locked="0"/>
    </xf>
    <xf numFmtId="10" fontId="19" fillId="38" borderId="0" xfId="0" applyNumberFormat="1" applyFont="1" applyFill="1" applyAlignment="1" applyProtection="1">
      <alignment horizontal="center"/>
      <protection locked="0"/>
    </xf>
    <xf numFmtId="4" fontId="9" fillId="38" borderId="0" xfId="0" applyNumberFormat="1" applyFont="1" applyFill="1" applyBorder="1" applyAlignment="1" applyProtection="1">
      <alignment horizontal="center"/>
      <protection locked="0"/>
    </xf>
    <xf numFmtId="4" fontId="8" fillId="38" borderId="0" xfId="0" applyNumberFormat="1" applyFont="1" applyFill="1" applyBorder="1" applyAlignment="1" applyProtection="1">
      <alignment horizontal="left"/>
      <protection locked="0"/>
    </xf>
    <xf numFmtId="3" fontId="15" fillId="38" borderId="0" xfId="0" applyNumberFormat="1" applyFont="1" applyFill="1" applyBorder="1" applyAlignment="1" applyProtection="1">
      <alignment horizontal="center"/>
      <protection locked="0"/>
    </xf>
    <xf numFmtId="15" fontId="15" fillId="38" borderId="0" xfId="0" applyNumberFormat="1" applyFont="1" applyFill="1" applyAlignment="1">
      <alignment horizontal="center"/>
    </xf>
    <xf numFmtId="3" fontId="15" fillId="38" borderId="0" xfId="0" applyNumberFormat="1" applyFont="1" applyFill="1" applyBorder="1" applyAlignment="1" applyProtection="1">
      <alignment horizontal="left"/>
      <protection locked="0"/>
    </xf>
    <xf numFmtId="0" fontId="11" fillId="38" borderId="0" xfId="0" applyFont="1" applyFill="1" applyAlignment="1">
      <alignment/>
    </xf>
    <xf numFmtId="4" fontId="9" fillId="38" borderId="0" xfId="0" applyNumberFormat="1" applyFont="1" applyFill="1" applyBorder="1" applyAlignment="1" applyProtection="1">
      <alignment horizontal="right"/>
      <protection/>
    </xf>
    <xf numFmtId="191" fontId="20" fillId="36" borderId="0" xfId="0" applyNumberFormat="1" applyFont="1" applyFill="1" applyBorder="1" applyAlignment="1" applyProtection="1">
      <alignment horizontal="center"/>
      <protection locked="0"/>
    </xf>
    <xf numFmtId="0" fontId="9" fillId="38" borderId="0" xfId="0" applyNumberFormat="1" applyFont="1" applyFill="1" applyBorder="1" applyAlignment="1" applyProtection="1">
      <alignment horizontal="left"/>
      <protection locked="0"/>
    </xf>
    <xf numFmtId="3" fontId="9" fillId="38" borderId="0" xfId="0" applyNumberFormat="1" applyFont="1" applyFill="1" applyBorder="1" applyAlignment="1" applyProtection="1">
      <alignment horizontal="left"/>
      <protection locked="0"/>
    </xf>
    <xf numFmtId="10" fontId="11" fillId="36" borderId="0" xfId="0" applyNumberFormat="1" applyFont="1" applyFill="1" applyBorder="1" applyAlignment="1" applyProtection="1">
      <alignment horizontal="left"/>
      <protection/>
    </xf>
    <xf numFmtId="0" fontId="9" fillId="38" borderId="0" xfId="0" applyNumberFormat="1" applyFont="1" applyFill="1" applyBorder="1" applyAlignment="1" applyProtection="1">
      <alignment horizontal="right"/>
      <protection locked="0"/>
    </xf>
    <xf numFmtId="9" fontId="20" fillId="38" borderId="0" xfId="0" applyNumberFormat="1" applyFont="1" applyFill="1" applyAlignment="1" applyProtection="1">
      <alignment horizontal="center"/>
      <protection locked="0"/>
    </xf>
    <xf numFmtId="191" fontId="11" fillId="36" borderId="0" xfId="0" applyNumberFormat="1" applyFont="1" applyFill="1" applyBorder="1" applyAlignment="1" applyProtection="1">
      <alignment horizontal="left"/>
      <protection/>
    </xf>
    <xf numFmtId="10" fontId="20" fillId="36" borderId="0" xfId="0" applyNumberFormat="1" applyFont="1" applyFill="1" applyBorder="1" applyAlignment="1" applyProtection="1">
      <alignment horizontal="center"/>
      <protection locked="0"/>
    </xf>
    <xf numFmtId="193" fontId="11" fillId="36" borderId="0" xfId="0" applyNumberFormat="1" applyFont="1" applyFill="1" applyBorder="1" applyAlignment="1" applyProtection="1">
      <alignment horizontal="left"/>
      <protection/>
    </xf>
    <xf numFmtId="191" fontId="20" fillId="36" borderId="0" xfId="0" applyNumberFormat="1" applyFont="1" applyFill="1" applyBorder="1" applyAlignment="1" applyProtection="1">
      <alignment/>
      <protection locked="0"/>
    </xf>
    <xf numFmtId="4" fontId="9" fillId="38" borderId="0" xfId="0" applyNumberFormat="1" applyFont="1" applyFill="1" applyBorder="1" applyAlignment="1" applyProtection="1">
      <alignment horizontal="left"/>
      <protection/>
    </xf>
    <xf numFmtId="3" fontId="9" fillId="38" borderId="0" xfId="0" applyNumberFormat="1" applyFont="1" applyFill="1" applyAlignment="1" applyProtection="1">
      <alignment horizontal="left"/>
      <protection locked="0"/>
    </xf>
    <xf numFmtId="0" fontId="9" fillId="38" borderId="0" xfId="0" applyNumberFormat="1" applyFont="1" applyFill="1" applyBorder="1" applyAlignment="1" applyProtection="1">
      <alignment/>
      <protection/>
    </xf>
    <xf numFmtId="10" fontId="20" fillId="36" borderId="0" xfId="0" applyNumberFormat="1" applyFont="1" applyFill="1" applyBorder="1" applyAlignment="1" applyProtection="1">
      <alignment/>
      <protection locked="0"/>
    </xf>
    <xf numFmtId="4" fontId="24" fillId="38" borderId="0" xfId="0" applyNumberFormat="1" applyFont="1" applyFill="1" applyAlignment="1" applyProtection="1">
      <alignment horizontal="right"/>
      <protection locked="0"/>
    </xf>
    <xf numFmtId="4" fontId="15" fillId="38" borderId="0" xfId="0" applyNumberFormat="1" applyFont="1" applyFill="1" applyAlignment="1" applyProtection="1">
      <alignment horizontal="center"/>
      <protection locked="0"/>
    </xf>
    <xf numFmtId="3" fontId="20" fillId="36" borderId="0" xfId="0" applyNumberFormat="1" applyFont="1" applyFill="1" applyBorder="1" applyAlignment="1" applyProtection="1">
      <alignment horizontal="center"/>
      <protection locked="0"/>
    </xf>
    <xf numFmtId="4" fontId="20" fillId="36" borderId="0" xfId="0" applyNumberFormat="1" applyFont="1" applyFill="1" applyBorder="1" applyAlignment="1" applyProtection="1">
      <alignment horizontal="center"/>
      <protection locked="0"/>
    </xf>
    <xf numFmtId="0" fontId="11" fillId="36" borderId="0" xfId="0" applyNumberFormat="1" applyFont="1" applyFill="1" applyBorder="1" applyAlignment="1" applyProtection="1">
      <alignment horizontal="left"/>
      <protection/>
    </xf>
    <xf numFmtId="213" fontId="20" fillId="36" borderId="0" xfId="0" applyNumberFormat="1" applyFont="1" applyFill="1" applyBorder="1" applyAlignment="1" applyProtection="1">
      <alignment horizontal="center"/>
      <protection locked="0"/>
    </xf>
    <xf numFmtId="3" fontId="9" fillId="38" borderId="0" xfId="0" applyNumberFormat="1" applyFont="1" applyFill="1" applyBorder="1" applyAlignment="1" applyProtection="1">
      <alignment horizontal="left"/>
      <protection/>
    </xf>
    <xf numFmtId="189" fontId="20" fillId="36" borderId="0" xfId="0" applyNumberFormat="1" applyFont="1" applyFill="1" applyBorder="1" applyAlignment="1" applyProtection="1">
      <alignment horizontal="center"/>
      <protection locked="0"/>
    </xf>
    <xf numFmtId="0" fontId="22" fillId="36" borderId="0" xfId="0" applyNumberFormat="1" applyFont="1" applyFill="1" applyBorder="1" applyAlignment="1" applyProtection="1">
      <alignment horizontal="left"/>
      <protection/>
    </xf>
    <xf numFmtId="0" fontId="9" fillId="38" borderId="0" xfId="0" applyFont="1" applyFill="1" applyAlignment="1">
      <alignment/>
    </xf>
    <xf numFmtId="4" fontId="19" fillId="36" borderId="0" xfId="0" applyNumberFormat="1" applyFont="1" applyFill="1" applyBorder="1" applyAlignment="1" applyProtection="1">
      <alignment horizontal="center"/>
      <protection locked="0"/>
    </xf>
    <xf numFmtId="189" fontId="19" fillId="36" borderId="0" xfId="0" applyNumberFormat="1" applyFont="1" applyFill="1" applyBorder="1" applyAlignment="1" applyProtection="1">
      <alignment horizontal="left"/>
      <protection locked="0"/>
    </xf>
    <xf numFmtId="3" fontId="9" fillId="38" borderId="0" xfId="0" applyNumberFormat="1" applyFont="1" applyFill="1" applyBorder="1" applyAlignment="1" applyProtection="1">
      <alignment horizontal="center"/>
      <protection locked="0"/>
    </xf>
    <xf numFmtId="0" fontId="8" fillId="38" borderId="0" xfId="0" applyNumberFormat="1" applyFont="1" applyFill="1" applyBorder="1" applyAlignment="1" applyProtection="1" quotePrefix="1">
      <alignment/>
      <protection locked="0"/>
    </xf>
    <xf numFmtId="3" fontId="19" fillId="38" borderId="0" xfId="0" applyNumberFormat="1" applyFont="1" applyFill="1" applyAlignment="1" applyProtection="1">
      <alignment horizontal="center"/>
      <protection locked="0"/>
    </xf>
    <xf numFmtId="4" fontId="22" fillId="36" borderId="0" xfId="0" applyNumberFormat="1" applyFont="1" applyFill="1" applyBorder="1" applyAlignment="1" applyProtection="1">
      <alignment horizontal="left"/>
      <protection/>
    </xf>
    <xf numFmtId="0" fontId="23" fillId="0" borderId="0" xfId="0" applyFont="1" applyAlignment="1" applyProtection="1">
      <alignment/>
      <protection locked="0"/>
    </xf>
    <xf numFmtId="4" fontId="81" fillId="0" borderId="0" xfId="0" applyNumberFormat="1" applyFont="1" applyFill="1" applyBorder="1" applyAlignment="1" applyProtection="1">
      <alignment horizontal="left"/>
      <protection locked="0"/>
    </xf>
    <xf numFmtId="0" fontId="81" fillId="0" borderId="0" xfId="0" applyNumberFormat="1" applyFont="1" applyFill="1" applyBorder="1" applyAlignment="1" applyProtection="1">
      <alignment/>
      <protection locked="0"/>
    </xf>
    <xf numFmtId="222" fontId="20" fillId="39" borderId="0" xfId="0" applyNumberFormat="1" applyFont="1" applyFill="1" applyAlignment="1" applyProtection="1">
      <alignment horizontal="center"/>
      <protection locked="0"/>
    </xf>
    <xf numFmtId="9" fontId="20" fillId="39" borderId="0" xfId="0" applyNumberFormat="1" applyFont="1" applyFill="1" applyAlignment="1" applyProtection="1">
      <alignment horizontal="center"/>
      <protection locked="0"/>
    </xf>
    <xf numFmtId="193" fontId="20" fillId="39" borderId="0" xfId="0" applyNumberFormat="1" applyFont="1" applyFill="1" applyAlignment="1" applyProtection="1">
      <alignment horizontal="center"/>
      <protection locked="0"/>
    </xf>
    <xf numFmtId="4" fontId="20" fillId="39" borderId="0" xfId="0" applyNumberFormat="1" applyFont="1" applyFill="1" applyAlignment="1" applyProtection="1">
      <alignment horizontal="center"/>
      <protection locked="0"/>
    </xf>
    <xf numFmtId="10" fontId="20" fillId="39" borderId="0" xfId="0" applyNumberFormat="1" applyFont="1" applyFill="1" applyAlignment="1" applyProtection="1">
      <alignment horizontal="center"/>
      <protection locked="0"/>
    </xf>
    <xf numFmtId="222" fontId="15" fillId="39" borderId="0" xfId="0" applyNumberFormat="1" applyFont="1" applyFill="1" applyAlignment="1" applyProtection="1">
      <alignment horizontal="center"/>
      <protection locked="0"/>
    </xf>
    <xf numFmtId="3" fontId="20" fillId="39" borderId="0" xfId="0" applyNumberFormat="1" applyFont="1" applyFill="1" applyAlignment="1" applyProtection="1">
      <alignment horizontal="center"/>
      <protection locked="0"/>
    </xf>
    <xf numFmtId="204" fontId="20" fillId="39" borderId="0" xfId="0" applyNumberFormat="1" applyFont="1" applyFill="1" applyAlignment="1" applyProtection="1">
      <alignment horizontal="center"/>
      <protection locked="0"/>
    </xf>
    <xf numFmtId="0" fontId="20" fillId="39" borderId="0" xfId="0" applyFont="1" applyFill="1" applyAlignment="1" applyProtection="1">
      <alignment horizontal="center"/>
      <protection locked="0"/>
    </xf>
    <xf numFmtId="0" fontId="9" fillId="39" borderId="0" xfId="0" applyFont="1" applyFill="1" applyAlignment="1">
      <alignment/>
    </xf>
    <xf numFmtId="2" fontId="25" fillId="39" borderId="0" xfId="0" applyNumberFormat="1" applyFont="1" applyFill="1" applyAlignment="1" applyProtection="1">
      <alignment horizontal="center"/>
      <protection locked="0"/>
    </xf>
    <xf numFmtId="3" fontId="25" fillId="40" borderId="0" xfId="0" applyNumberFormat="1" applyFont="1" applyFill="1" applyBorder="1" applyAlignment="1" applyProtection="1">
      <alignment horizontal="center"/>
      <protection locked="0"/>
    </xf>
    <xf numFmtId="0" fontId="15" fillId="41" borderId="0" xfId="0" applyNumberFormat="1" applyFont="1" applyFill="1" applyBorder="1" applyAlignment="1" applyProtection="1">
      <alignment horizontal="left"/>
      <protection locked="0"/>
    </xf>
    <xf numFmtId="0" fontId="8" fillId="41" borderId="0" xfId="0" applyNumberFormat="1" applyFont="1" applyFill="1" applyBorder="1" applyAlignment="1" applyProtection="1">
      <alignment/>
      <protection locked="0"/>
    </xf>
    <xf numFmtId="1" fontId="81" fillId="38" borderId="0" xfId="0" applyNumberFormat="1" applyFont="1" applyFill="1" applyAlignment="1" applyProtection="1">
      <alignment horizontal="left"/>
      <protection locked="0"/>
    </xf>
    <xf numFmtId="0" fontId="84" fillId="39" borderId="0" xfId="0" applyFont="1" applyFill="1" applyAlignment="1">
      <alignment/>
    </xf>
    <xf numFmtId="0" fontId="30" fillId="0" borderId="0" xfId="0" applyNumberFormat="1" applyFont="1" applyFill="1" applyBorder="1" applyAlignment="1" applyProtection="1">
      <alignment horizontal="center"/>
      <protection locked="0"/>
    </xf>
    <xf numFmtId="3" fontId="8" fillId="0" borderId="0" xfId="0" applyNumberFormat="1" applyFont="1" applyAlignment="1" applyProtection="1">
      <alignment horizontal="left"/>
      <protection locked="0"/>
    </xf>
    <xf numFmtId="0" fontId="9" fillId="0" borderId="0" xfId="0" applyFont="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C85"/>
  <sheetViews>
    <sheetView tabSelected="1" showOutlineSymbols="0" defaultGridColor="0" colorId="8" workbookViewId="0" topLeftCell="Y1">
      <pane xSplit="28000" topLeftCell="AN25" activePane="topLeft" state="split"/>
      <selection pane="topLeft" activeCell="AF5" sqref="AF5"/>
      <selection pane="topRight" activeCell="AN1" sqref="AN1"/>
    </sheetView>
  </sheetViews>
  <sheetFormatPr defaultColWidth="6.125" defaultRowHeight="12.75"/>
  <cols>
    <col min="1" max="1" width="14.875" style="7" customWidth="1"/>
    <col min="2" max="2" width="8.625" style="7" customWidth="1"/>
    <col min="3" max="3" width="9.375" style="7" customWidth="1"/>
    <col min="4" max="4" width="6.00390625" style="7" customWidth="1"/>
    <col min="5" max="5" width="5.875" style="7" customWidth="1"/>
    <col min="6" max="6" width="5.75390625" style="7" customWidth="1"/>
    <col min="7" max="7" width="8.375" style="7" customWidth="1"/>
    <col min="8" max="8" width="8.00390625" style="7" customWidth="1"/>
    <col min="9" max="9" width="6.00390625" style="7" customWidth="1"/>
    <col min="10" max="10" width="6.875" style="7" customWidth="1"/>
    <col min="11" max="11" width="6.00390625" style="7" customWidth="1"/>
    <col min="12" max="12" width="5.625" style="36" customWidth="1"/>
    <col min="13" max="13" width="5.625" style="7" customWidth="1"/>
    <col min="14" max="14" width="7.875" style="7" customWidth="1"/>
    <col min="15" max="15" width="7.75390625" style="7" customWidth="1"/>
    <col min="16" max="17" width="7.00390625" style="7" customWidth="1"/>
    <col min="18" max="18" width="7.875" style="7" customWidth="1"/>
    <col min="19" max="19" width="8.875" style="7" customWidth="1"/>
    <col min="20" max="20" width="8.625" style="104" customWidth="1"/>
    <col min="21" max="21" width="6.00390625" style="7" customWidth="1"/>
    <col min="22" max="23" width="7.375" style="7" customWidth="1"/>
    <col min="24" max="24" width="6.75390625" style="7" customWidth="1"/>
    <col min="25" max="25" width="9.125" style="7" customWidth="1"/>
    <col min="26" max="26" width="15.625" style="7" customWidth="1"/>
    <col min="27" max="27" width="9.375" style="7" customWidth="1"/>
    <col min="28" max="28" width="8.75390625" style="7" customWidth="1"/>
    <col min="29" max="31" width="0.875" style="7" hidden="1" customWidth="1"/>
    <col min="32" max="32" width="40.625" style="7" customWidth="1"/>
    <col min="33" max="33" width="16.125" style="7" customWidth="1"/>
    <col min="34" max="34" width="24.00390625" style="7" customWidth="1"/>
    <col min="35" max="35" width="10.875" style="7" customWidth="1"/>
    <col min="36" max="36" width="24.75390625" style="7" customWidth="1"/>
    <col min="37" max="37" width="13.25390625" style="7" customWidth="1"/>
    <col min="38" max="40" width="6.75390625" style="7" customWidth="1"/>
    <col min="41" max="41" width="6.125" style="7" customWidth="1"/>
    <col min="42" max="43" width="4.125" style="7" customWidth="1"/>
    <col min="44" max="44" width="6.00390625" style="7" customWidth="1"/>
    <col min="45" max="45" width="6.875" style="7" customWidth="1"/>
    <col min="46" max="46" width="7.75390625" style="7" customWidth="1"/>
    <col min="47" max="47" width="7.125" style="7" customWidth="1"/>
    <col min="48" max="48" width="10.25390625" style="7" customWidth="1"/>
    <col min="49" max="49" width="10.00390625" style="7" customWidth="1"/>
    <col min="50" max="50" width="10.875" style="7" customWidth="1"/>
    <col min="51" max="16384" width="6.125" style="7" customWidth="1"/>
  </cols>
  <sheetData>
    <row r="1" spans="1:54" ht="18.75" customHeight="1">
      <c r="A1" s="118" t="s">
        <v>274</v>
      </c>
      <c r="B1" s="2"/>
      <c r="C1" s="246" t="s">
        <v>109</v>
      </c>
      <c r="D1" s="246"/>
      <c r="E1" s="246"/>
      <c r="F1" s="2"/>
      <c r="G1" s="52" t="s">
        <v>272</v>
      </c>
      <c r="H1" s="2"/>
      <c r="I1" s="2"/>
      <c r="J1" s="2"/>
      <c r="K1" s="2"/>
      <c r="M1" s="4"/>
      <c r="N1" s="4"/>
      <c r="O1" s="5"/>
      <c r="P1" s="4"/>
      <c r="Q1" s="4"/>
      <c r="R1" s="4"/>
      <c r="T1" s="120"/>
      <c r="U1" s="4"/>
      <c r="Y1" s="137" t="s">
        <v>313</v>
      </c>
      <c r="Z1" s="241" t="s">
        <v>304</v>
      </c>
      <c r="AA1" s="167"/>
      <c r="AB1" s="172">
        <v>40682</v>
      </c>
      <c r="AC1" s="173"/>
      <c r="AD1" s="173"/>
      <c r="AE1" s="173"/>
      <c r="AF1" s="174" t="s">
        <v>232</v>
      </c>
      <c r="AG1" s="175" t="s">
        <v>161</v>
      </c>
      <c r="AH1" s="241"/>
      <c r="AI1" s="228" t="s">
        <v>305</v>
      </c>
      <c r="AJ1" s="176"/>
      <c r="AK1" s="176"/>
      <c r="AL1" s="138"/>
      <c r="AM1" s="139"/>
      <c r="AN1" s="4"/>
      <c r="AO1" s="4"/>
      <c r="AP1" s="4"/>
      <c r="AQ1" s="4"/>
      <c r="AR1" s="152" t="s">
        <v>267</v>
      </c>
      <c r="AT1" s="4"/>
      <c r="AU1" s="2"/>
      <c r="AV1" s="4"/>
      <c r="AW1" s="2"/>
      <c r="AX1" s="2"/>
      <c r="AY1" s="2"/>
      <c r="AZ1" s="2"/>
      <c r="BA1" s="2"/>
      <c r="BB1" s="2"/>
    </row>
    <row r="2" spans="1:54" ht="18.75" customHeight="1">
      <c r="A2" s="119" t="s">
        <v>277</v>
      </c>
      <c r="B2" s="4"/>
      <c r="D2" s="70"/>
      <c r="F2" s="2"/>
      <c r="L2" s="5"/>
      <c r="N2" s="120" t="s">
        <v>287</v>
      </c>
      <c r="O2" s="4"/>
      <c r="P2" s="11"/>
      <c r="Q2" s="11"/>
      <c r="R2" s="5"/>
      <c r="S2" s="5"/>
      <c r="Y2" s="137"/>
      <c r="Z2" s="244" t="s">
        <v>306</v>
      </c>
      <c r="AA2" s="173"/>
      <c r="AB2" s="177" t="s">
        <v>49</v>
      </c>
      <c r="AC2" s="178"/>
      <c r="AD2" s="173"/>
      <c r="AE2" s="173"/>
      <c r="AF2" s="173"/>
      <c r="AG2" s="179" t="s">
        <v>222</v>
      </c>
      <c r="AH2" s="242" t="s">
        <v>307</v>
      </c>
      <c r="AI2" s="228" t="s">
        <v>312</v>
      </c>
      <c r="AJ2" s="176"/>
      <c r="AK2" s="176"/>
      <c r="AL2" s="140"/>
      <c r="AM2" s="4"/>
      <c r="AN2" s="10"/>
      <c r="AO2" s="4"/>
      <c r="AP2" s="4"/>
      <c r="AQ2" s="4"/>
      <c r="AR2" s="5"/>
      <c r="AS2" s="4"/>
      <c r="AT2" s="4"/>
      <c r="AU2" s="2"/>
      <c r="AW2" s="55" t="s">
        <v>231</v>
      </c>
      <c r="AX2" s="2"/>
      <c r="AY2" s="2"/>
      <c r="AZ2" s="2"/>
      <c r="BA2" s="2"/>
      <c r="BB2" s="2"/>
    </row>
    <row r="3" spans="2:54" ht="18.75" customHeight="1">
      <c r="B3" s="48" t="s">
        <v>276</v>
      </c>
      <c r="C3" s="110"/>
      <c r="D3" s="4"/>
      <c r="E3" s="9"/>
      <c r="F3" s="9"/>
      <c r="G3" s="14"/>
      <c r="H3" s="15" t="s">
        <v>25</v>
      </c>
      <c r="K3" s="9"/>
      <c r="L3" s="117" t="s">
        <v>87</v>
      </c>
      <c r="M3" s="37" t="s">
        <v>233</v>
      </c>
      <c r="N3" s="120" t="s">
        <v>234</v>
      </c>
      <c r="Q3" s="9"/>
      <c r="R3" s="169" t="s">
        <v>238</v>
      </c>
      <c r="S3" s="4"/>
      <c r="T3" s="128"/>
      <c r="U3" s="5"/>
      <c r="V3" s="4"/>
      <c r="W3" s="21"/>
      <c r="Y3" s="24"/>
      <c r="Z3" s="226" t="s">
        <v>308</v>
      </c>
      <c r="AA3" s="180"/>
      <c r="AB3" s="181"/>
      <c r="AC3" s="173"/>
      <c r="AD3" s="173"/>
      <c r="AE3" s="179"/>
      <c r="AF3" s="173"/>
      <c r="AG3" s="175" t="s">
        <v>132</v>
      </c>
      <c r="AH3" s="242" t="s">
        <v>309</v>
      </c>
      <c r="AI3" s="228" t="s">
        <v>310</v>
      </c>
      <c r="AJ3" s="176"/>
      <c r="AK3" s="176"/>
      <c r="AL3" s="141"/>
      <c r="AM3" s="4"/>
      <c r="AN3" s="4"/>
      <c r="AO3" s="4"/>
      <c r="AP3" s="4"/>
      <c r="AQ3" s="4"/>
      <c r="AR3" s="5"/>
      <c r="AS3" s="4"/>
      <c r="AT3" s="4"/>
      <c r="AU3" s="2"/>
      <c r="AV3" s="4"/>
      <c r="AW3" s="2"/>
      <c r="AX3" s="2"/>
      <c r="AY3" s="2"/>
      <c r="AZ3" s="2"/>
      <c r="BA3" s="2"/>
      <c r="BB3" s="2"/>
    </row>
    <row r="4" spans="1:54" ht="18.75" customHeight="1">
      <c r="A4" s="1"/>
      <c r="B4" s="90" t="s">
        <v>275</v>
      </c>
      <c r="C4" s="5" t="s">
        <v>125</v>
      </c>
      <c r="D4" s="5" t="s">
        <v>193</v>
      </c>
      <c r="E4" s="17" t="s">
        <v>194</v>
      </c>
      <c r="F4" s="15" t="s">
        <v>194</v>
      </c>
      <c r="G4" s="15" t="s">
        <v>160</v>
      </c>
      <c r="H4" s="5" t="s">
        <v>27</v>
      </c>
      <c r="I4" s="15"/>
      <c r="J4" s="15" t="s">
        <v>46</v>
      </c>
      <c r="K4" s="5" t="s">
        <v>150</v>
      </c>
      <c r="L4" s="5" t="s">
        <v>205</v>
      </c>
      <c r="M4" s="5" t="s">
        <v>205</v>
      </c>
      <c r="N4" s="121" t="s">
        <v>6</v>
      </c>
      <c r="O4" s="56"/>
      <c r="P4" s="17" t="s">
        <v>14</v>
      </c>
      <c r="Q4" s="113" t="s">
        <v>43</v>
      </c>
      <c r="R4" s="17" t="s">
        <v>138</v>
      </c>
      <c r="S4" s="168" t="s">
        <v>238</v>
      </c>
      <c r="T4" s="128" t="s">
        <v>218</v>
      </c>
      <c r="U4" s="5" t="s">
        <v>69</v>
      </c>
      <c r="V4" s="4"/>
      <c r="W4" s="155" t="s">
        <v>271</v>
      </c>
      <c r="X4" s="5" t="s">
        <v>204</v>
      </c>
      <c r="Y4" s="11" t="s">
        <v>152</v>
      </c>
      <c r="Z4" s="227"/>
      <c r="AA4" s="182" t="s">
        <v>303</v>
      </c>
      <c r="AB4" s="243" t="s">
        <v>314</v>
      </c>
      <c r="AC4" s="183"/>
      <c r="AD4" s="173"/>
      <c r="AE4" s="173"/>
      <c r="AG4" s="152"/>
      <c r="AH4" s="242" t="s">
        <v>311</v>
      </c>
      <c r="AI4" s="172"/>
      <c r="AJ4" s="184"/>
      <c r="AK4" s="185" t="s">
        <v>98</v>
      </c>
      <c r="AM4" s="4"/>
      <c r="AN4" s="4"/>
      <c r="AO4" s="4"/>
      <c r="AP4" s="4"/>
      <c r="AQ4" s="4"/>
      <c r="AR4" s="5"/>
      <c r="AS4" s="4"/>
      <c r="AT4" s="19"/>
      <c r="AU4" s="2"/>
      <c r="AV4" s="4"/>
      <c r="AW4" s="2"/>
      <c r="AX4" s="2"/>
      <c r="AY4" s="2"/>
      <c r="AZ4" s="2"/>
      <c r="BA4" s="2"/>
      <c r="BB4" s="2"/>
    </row>
    <row r="5" spans="1:54" ht="15.75" customHeight="1">
      <c r="A5" s="111" t="s">
        <v>36</v>
      </c>
      <c r="B5" s="53" t="s">
        <v>270</v>
      </c>
      <c r="C5" s="32" t="s">
        <v>55</v>
      </c>
      <c r="D5" s="5" t="s">
        <v>83</v>
      </c>
      <c r="E5" s="17" t="s">
        <v>99</v>
      </c>
      <c r="F5" s="5" t="s">
        <v>141</v>
      </c>
      <c r="G5" s="17" t="s">
        <v>120</v>
      </c>
      <c r="H5" s="5" t="s">
        <v>108</v>
      </c>
      <c r="I5" s="5" t="s">
        <v>201</v>
      </c>
      <c r="J5" s="20" t="s">
        <v>140</v>
      </c>
      <c r="K5" s="15" t="s">
        <v>165</v>
      </c>
      <c r="L5" s="5" t="s">
        <v>15</v>
      </c>
      <c r="M5" s="5" t="s">
        <v>15</v>
      </c>
      <c r="N5" s="122" t="s">
        <v>15</v>
      </c>
      <c r="O5" s="53" t="s">
        <v>97</v>
      </c>
      <c r="P5" s="5" t="s">
        <v>90</v>
      </c>
      <c r="Q5" s="5" t="s">
        <v>143</v>
      </c>
      <c r="R5" s="5" t="s">
        <v>91</v>
      </c>
      <c r="S5" s="5" t="s">
        <v>209</v>
      </c>
      <c r="T5" s="129" t="s">
        <v>185</v>
      </c>
      <c r="U5" s="5" t="s">
        <v>26</v>
      </c>
      <c r="V5" s="5" t="s">
        <v>77</v>
      </c>
      <c r="W5" s="8" t="s">
        <v>214</v>
      </c>
      <c r="X5" s="5" t="s">
        <v>86</v>
      </c>
      <c r="Y5" s="5" t="s">
        <v>206</v>
      </c>
      <c r="Z5" s="186" t="s">
        <v>113</v>
      </c>
      <c r="AA5" s="187" t="s">
        <v>218</v>
      </c>
      <c r="AB5" s="188" t="s">
        <v>218</v>
      </c>
      <c r="AC5" s="189"/>
      <c r="AD5" s="190"/>
      <c r="AE5" s="173"/>
      <c r="AF5" s="191" t="s">
        <v>243</v>
      </c>
      <c r="AG5" s="176"/>
      <c r="AH5" s="192"/>
      <c r="AI5" s="193" t="s">
        <v>244</v>
      </c>
      <c r="AJ5" s="176"/>
      <c r="AK5" s="194" t="s">
        <v>269</v>
      </c>
      <c r="AL5" s="22" t="s">
        <v>135</v>
      </c>
      <c r="AM5" s="22" t="s">
        <v>182</v>
      </c>
      <c r="AN5" s="22" t="s">
        <v>131</v>
      </c>
      <c r="AO5" s="22" t="s">
        <v>41</v>
      </c>
      <c r="AP5" s="22" t="s">
        <v>196</v>
      </c>
      <c r="AQ5" s="22" t="s">
        <v>167</v>
      </c>
      <c r="AR5" s="19" t="s">
        <v>210</v>
      </c>
      <c r="AS5" s="22" t="s">
        <v>153</v>
      </c>
      <c r="AT5" s="19" t="s">
        <v>21</v>
      </c>
      <c r="AU5" s="22" t="s">
        <v>122</v>
      </c>
      <c r="AV5" s="19" t="s">
        <v>71</v>
      </c>
      <c r="AW5" s="22" t="s">
        <v>198</v>
      </c>
      <c r="AX5" s="68" t="s">
        <v>162</v>
      </c>
      <c r="AY5" s="2"/>
      <c r="AZ5" s="2"/>
      <c r="BA5" s="2"/>
      <c r="BB5" s="2"/>
    </row>
    <row r="6" spans="1:55" ht="15.75" customHeight="1">
      <c r="A6" s="70" t="s">
        <v>293</v>
      </c>
      <c r="B6" s="71">
        <v>0.03</v>
      </c>
      <c r="C6" s="81">
        <f>(E6*0.25)+(T6*0.75)</f>
        <v>0.038250000000000006</v>
      </c>
      <c r="D6" s="73">
        <v>0.043000000000000003</v>
      </c>
      <c r="E6" s="73">
        <v>0.048</v>
      </c>
      <c r="F6" s="73">
        <v>0.048</v>
      </c>
      <c r="G6" s="73">
        <v>0.038</v>
      </c>
      <c r="H6" s="73">
        <v>0.044000000000000004</v>
      </c>
      <c r="I6" s="73">
        <v>0.039</v>
      </c>
      <c r="J6" s="73">
        <v>0.04</v>
      </c>
      <c r="K6" s="73">
        <v>0.05</v>
      </c>
      <c r="L6" s="73">
        <v>0.015</v>
      </c>
      <c r="M6" s="80">
        <v>0.012</v>
      </c>
      <c r="N6" s="123">
        <v>0.019</v>
      </c>
      <c r="O6" s="73">
        <v>0.032</v>
      </c>
      <c r="P6" s="73">
        <v>0.04</v>
      </c>
      <c r="Q6" s="81">
        <v>0.036</v>
      </c>
      <c r="R6" s="73">
        <v>0.033</v>
      </c>
      <c r="S6" s="73">
        <v>0.045</v>
      </c>
      <c r="T6" s="130">
        <v>0.035</v>
      </c>
      <c r="U6" s="73">
        <v>0.03</v>
      </c>
      <c r="V6" s="73">
        <v>0.035</v>
      </c>
      <c r="W6" s="73">
        <v>0.045</v>
      </c>
      <c r="X6" s="73">
        <v>0.03</v>
      </c>
      <c r="Y6" s="73">
        <v>0.033</v>
      </c>
      <c r="Z6" s="195" t="s">
        <v>81</v>
      </c>
      <c r="AA6" s="196">
        <v>0.035</v>
      </c>
      <c r="AB6" s="229"/>
      <c r="AC6" s="173"/>
      <c r="AD6" s="173"/>
      <c r="AE6" s="173"/>
      <c r="AF6" s="197" t="s">
        <v>66</v>
      </c>
      <c r="AG6" s="176"/>
      <c r="AH6" s="198" t="s">
        <v>236</v>
      </c>
      <c r="AI6" s="198"/>
      <c r="AJ6" s="173"/>
      <c r="AK6" s="199" t="str">
        <f>Z6</f>
        <v>Nitrogen  N</v>
      </c>
      <c r="AL6" s="42"/>
      <c r="AM6" s="42"/>
      <c r="AN6" s="42"/>
      <c r="AO6" s="42"/>
      <c r="AP6" s="42"/>
      <c r="AQ6" s="42"/>
      <c r="AR6" s="42"/>
      <c r="AS6" s="42"/>
      <c r="AT6" s="42"/>
      <c r="AU6" s="42"/>
      <c r="AV6" s="42"/>
      <c r="AW6" s="42"/>
      <c r="AX6" s="91" t="str">
        <f>AK6</f>
        <v>Nitrogen  N</v>
      </c>
      <c r="AY6" s="18" t="s">
        <v>124</v>
      </c>
      <c r="AZ6" s="18"/>
      <c r="BA6" s="18"/>
      <c r="BB6" s="2"/>
      <c r="BC6" s="23"/>
    </row>
    <row r="7" spans="1:55" ht="15.75" customHeight="1">
      <c r="A7" s="69" t="s">
        <v>202</v>
      </c>
      <c r="B7" s="72">
        <f>B6*6.25</f>
        <v>0.1875</v>
      </c>
      <c r="C7" s="72">
        <f aca="true" t="shared" si="0" ref="C7:H7">C6*6.25</f>
        <v>0.23906250000000004</v>
      </c>
      <c r="D7" s="72">
        <f t="shared" si="0"/>
        <v>0.26875000000000004</v>
      </c>
      <c r="E7" s="72">
        <f t="shared" si="0"/>
        <v>0.3</v>
      </c>
      <c r="F7" s="72">
        <f t="shared" si="0"/>
        <v>0.3</v>
      </c>
      <c r="G7" s="72">
        <f t="shared" si="0"/>
        <v>0.2375</v>
      </c>
      <c r="H7" s="72">
        <f t="shared" si="0"/>
        <v>0.275</v>
      </c>
      <c r="I7" s="72">
        <f aca="true" t="shared" si="1" ref="I7:Y7">I6*6.25</f>
        <v>0.24375</v>
      </c>
      <c r="J7" s="72">
        <f t="shared" si="1"/>
        <v>0.25</v>
      </c>
      <c r="K7" s="72">
        <f t="shared" si="1"/>
        <v>0.3125</v>
      </c>
      <c r="L7" s="72">
        <f t="shared" si="1"/>
        <v>0.09375</v>
      </c>
      <c r="M7" s="72">
        <f t="shared" si="1"/>
        <v>0.075</v>
      </c>
      <c r="N7" s="124">
        <f t="shared" si="1"/>
        <v>0.11875</v>
      </c>
      <c r="O7" s="72">
        <f t="shared" si="1"/>
        <v>0.2</v>
      </c>
      <c r="P7" s="72">
        <f t="shared" si="1"/>
        <v>0.25</v>
      </c>
      <c r="Q7" s="72">
        <v>0.225</v>
      </c>
      <c r="R7" s="72">
        <f t="shared" si="1"/>
        <v>0.20625000000000002</v>
      </c>
      <c r="S7" s="72">
        <f t="shared" si="1"/>
        <v>0.28125</v>
      </c>
      <c r="T7" s="124">
        <f t="shared" si="1"/>
        <v>0.21875000000000003</v>
      </c>
      <c r="U7" s="72">
        <f t="shared" si="1"/>
        <v>0.1875</v>
      </c>
      <c r="V7" s="72">
        <f t="shared" si="1"/>
        <v>0.21875000000000003</v>
      </c>
      <c r="W7" s="72">
        <f t="shared" si="1"/>
        <v>0.28125</v>
      </c>
      <c r="X7" s="72">
        <f t="shared" si="1"/>
        <v>0.1875</v>
      </c>
      <c r="Y7" s="72">
        <f t="shared" si="1"/>
        <v>0.20625000000000002</v>
      </c>
      <c r="Z7" s="200" t="s">
        <v>11</v>
      </c>
      <c r="AA7" s="201">
        <f>AA6*6.25</f>
        <v>0.21875000000000003</v>
      </c>
      <c r="AB7" s="230"/>
      <c r="AC7" s="173"/>
      <c r="AD7" s="173"/>
      <c r="AE7" s="173"/>
      <c r="AF7" s="173" t="s">
        <v>121</v>
      </c>
      <c r="AG7" s="173"/>
      <c r="AH7" s="198" t="s">
        <v>237</v>
      </c>
      <c r="AI7" s="198"/>
      <c r="AJ7" s="173"/>
      <c r="AK7" s="202">
        <f>AA6</f>
        <v>0.035</v>
      </c>
      <c r="AL7" s="40">
        <v>4.1</v>
      </c>
      <c r="AM7" s="40">
        <v>4</v>
      </c>
      <c r="AN7" s="40">
        <v>4.2</v>
      </c>
      <c r="AO7" s="40">
        <v>4.3</v>
      </c>
      <c r="AP7" s="92" t="s">
        <v>88</v>
      </c>
      <c r="AQ7" s="92" t="s">
        <v>89</v>
      </c>
      <c r="AR7" s="90"/>
      <c r="AS7" s="40">
        <v>4.5</v>
      </c>
      <c r="AT7" s="43" t="s">
        <v>73</v>
      </c>
      <c r="AU7" s="45">
        <v>5.15</v>
      </c>
      <c r="AV7" s="43">
        <v>3.5</v>
      </c>
      <c r="AW7" s="71">
        <v>0.03</v>
      </c>
      <c r="AX7" s="91">
        <f aca="true" t="shared" si="2" ref="AX7:AX37">AK7</f>
        <v>0.035</v>
      </c>
      <c r="AY7" s="42"/>
      <c r="AZ7" s="18"/>
      <c r="BA7" s="18"/>
      <c r="BB7" s="2"/>
      <c r="BC7" s="6"/>
    </row>
    <row r="8" spans="1:55" ht="15.75" customHeight="1">
      <c r="A8" s="70" t="s">
        <v>294</v>
      </c>
      <c r="B8" s="74">
        <v>0.0038</v>
      </c>
      <c r="C8" s="112">
        <v>0.0038</v>
      </c>
      <c r="D8" s="74">
        <v>0.0041</v>
      </c>
      <c r="E8" s="73">
        <v>0.004</v>
      </c>
      <c r="F8" s="74">
        <v>0.0045</v>
      </c>
      <c r="G8" s="74">
        <v>0.0042</v>
      </c>
      <c r="H8" s="74">
        <v>0.0036000000000000003</v>
      </c>
      <c r="I8" s="74">
        <v>0.0045000000000000005</v>
      </c>
      <c r="J8" s="74">
        <v>0.0033</v>
      </c>
      <c r="K8" s="74">
        <v>0.0055000000000000005</v>
      </c>
      <c r="L8" s="75">
        <v>0.002</v>
      </c>
      <c r="M8" s="75">
        <v>0.002</v>
      </c>
      <c r="N8" s="125">
        <v>0.0028</v>
      </c>
      <c r="O8" s="74">
        <v>0.0029</v>
      </c>
      <c r="P8" s="73">
        <v>0.004</v>
      </c>
      <c r="Q8" s="73">
        <v>0.004</v>
      </c>
      <c r="R8" s="74">
        <v>0.004200000000000001</v>
      </c>
      <c r="S8" s="74">
        <v>0.0045000000000000005</v>
      </c>
      <c r="T8" s="131">
        <v>0.0038</v>
      </c>
      <c r="U8" s="74">
        <v>0.0045000000000000005</v>
      </c>
      <c r="V8" s="73">
        <v>0.003</v>
      </c>
      <c r="W8" s="73">
        <v>0.005</v>
      </c>
      <c r="X8" s="74">
        <v>0.0032</v>
      </c>
      <c r="Y8" s="74">
        <v>0.0033</v>
      </c>
      <c r="Z8" s="195" t="s">
        <v>129</v>
      </c>
      <c r="AA8" s="203">
        <v>0.0038</v>
      </c>
      <c r="AB8" s="231"/>
      <c r="AC8" s="173"/>
      <c r="AD8" s="173"/>
      <c r="AE8" s="173"/>
      <c r="AF8" s="198" t="s">
        <v>301</v>
      </c>
      <c r="AG8" s="173"/>
      <c r="AH8" s="198" t="s">
        <v>299</v>
      </c>
      <c r="AI8" s="198"/>
      <c r="AJ8" s="173"/>
      <c r="AK8" s="204" t="str">
        <f>Z8</f>
        <v>Phosphorus  P</v>
      </c>
      <c r="AL8" s="42"/>
      <c r="AM8" s="42"/>
      <c r="AN8" s="42"/>
      <c r="AO8" s="42"/>
      <c r="AP8" s="42"/>
      <c r="AQ8" s="42"/>
      <c r="AR8" s="43" t="s">
        <v>95</v>
      </c>
      <c r="AS8" s="42"/>
      <c r="AT8" s="86"/>
      <c r="AU8" s="42"/>
      <c r="AV8" s="42"/>
      <c r="AW8" s="42"/>
      <c r="AX8" s="91" t="str">
        <f t="shared" si="2"/>
        <v>Phosphorus  P</v>
      </c>
      <c r="AY8" s="18" t="s">
        <v>74</v>
      </c>
      <c r="AZ8" s="18"/>
      <c r="BA8" s="18"/>
      <c r="BB8" s="2"/>
      <c r="BC8" s="23"/>
    </row>
    <row r="9" spans="1:55" ht="15.75" customHeight="1">
      <c r="A9" s="70"/>
      <c r="B9" s="73"/>
      <c r="C9" s="76"/>
      <c r="D9" s="73"/>
      <c r="E9" s="77"/>
      <c r="F9" s="78" t="s">
        <v>155</v>
      </c>
      <c r="G9" s="77"/>
      <c r="H9" s="73"/>
      <c r="I9" s="73"/>
      <c r="J9" s="73"/>
      <c r="K9" s="78"/>
      <c r="L9" s="79"/>
      <c r="M9" s="80"/>
      <c r="N9" s="123"/>
      <c r="O9" s="42"/>
      <c r="P9" s="73"/>
      <c r="Q9" s="81"/>
      <c r="R9" s="77"/>
      <c r="S9" s="73"/>
      <c r="T9" s="132"/>
      <c r="U9" s="73"/>
      <c r="V9" s="73"/>
      <c r="W9" s="73"/>
      <c r="X9" s="73"/>
      <c r="Y9" s="73"/>
      <c r="Z9" s="176"/>
      <c r="AA9" s="205"/>
      <c r="AB9" s="232"/>
      <c r="AC9" s="173"/>
      <c r="AD9" s="173"/>
      <c r="AE9" s="173"/>
      <c r="AF9" s="198" t="s">
        <v>302</v>
      </c>
      <c r="AG9" s="173"/>
      <c r="AH9" s="198" t="s">
        <v>300</v>
      </c>
      <c r="AI9" s="198"/>
      <c r="AJ9" s="173"/>
      <c r="AK9" s="199">
        <f>AA8</f>
        <v>0.0038</v>
      </c>
      <c r="AL9" s="49">
        <v>0.38</v>
      </c>
      <c r="AM9" s="49">
        <v>0.37</v>
      </c>
      <c r="AN9" s="49">
        <v>0.39</v>
      </c>
      <c r="AO9" s="49">
        <v>0.39</v>
      </c>
      <c r="AP9" s="41" t="s">
        <v>105</v>
      </c>
      <c r="AQ9" s="41" t="s">
        <v>92</v>
      </c>
      <c r="AR9" s="42"/>
      <c r="AS9" s="40">
        <v>0.4</v>
      </c>
      <c r="AT9" s="43" t="s">
        <v>75</v>
      </c>
      <c r="AU9" s="41">
        <v>0.375</v>
      </c>
      <c r="AV9" s="73">
        <v>0.004</v>
      </c>
      <c r="AW9" s="73">
        <v>0.004</v>
      </c>
      <c r="AX9" s="91">
        <f t="shared" si="2"/>
        <v>0.0038</v>
      </c>
      <c r="AY9" s="93"/>
      <c r="AZ9" s="18"/>
      <c r="BA9" s="18"/>
      <c r="BB9" s="46"/>
      <c r="BC9" s="23"/>
    </row>
    <row r="10" spans="1:55" ht="15.75" customHeight="1">
      <c r="A10" s="93" t="s">
        <v>295</v>
      </c>
      <c r="B10" s="73">
        <v>0.022000000000000002</v>
      </c>
      <c r="C10" s="81">
        <f>(E10*0.25)+(T10*0.75)</f>
        <v>0.024</v>
      </c>
      <c r="D10" s="73">
        <v>0.024</v>
      </c>
      <c r="E10" s="73">
        <v>0.024</v>
      </c>
      <c r="F10" s="73">
        <v>0.028</v>
      </c>
      <c r="G10" s="73">
        <v>0.024</v>
      </c>
      <c r="H10" s="73">
        <v>0.024</v>
      </c>
      <c r="I10" s="73">
        <v>0.024</v>
      </c>
      <c r="J10" s="73">
        <v>0.022000000000000002</v>
      </c>
      <c r="K10" s="73">
        <v>0.03</v>
      </c>
      <c r="L10" s="80">
        <v>0.01</v>
      </c>
      <c r="M10" s="80">
        <v>0.0125</v>
      </c>
      <c r="N10" s="123">
        <v>0.012</v>
      </c>
      <c r="O10" s="73">
        <v>0.028</v>
      </c>
      <c r="P10" s="73">
        <v>0.024</v>
      </c>
      <c r="Q10" s="81">
        <v>0.028</v>
      </c>
      <c r="R10" s="73">
        <v>0.03</v>
      </c>
      <c r="S10" s="73">
        <v>0.03</v>
      </c>
      <c r="T10" s="130">
        <v>0.024</v>
      </c>
      <c r="U10" s="73">
        <v>0.025</v>
      </c>
      <c r="V10" s="73">
        <v>0.02</v>
      </c>
      <c r="W10" s="73">
        <v>0.033</v>
      </c>
      <c r="X10" s="41" t="s">
        <v>68</v>
      </c>
      <c r="Y10" s="73">
        <v>0.03</v>
      </c>
      <c r="Z10" s="195" t="s">
        <v>111</v>
      </c>
      <c r="AA10" s="196">
        <v>0.022</v>
      </c>
      <c r="AB10" s="229"/>
      <c r="AC10" s="173"/>
      <c r="AD10" s="173"/>
      <c r="AE10" s="173"/>
      <c r="AF10" s="198" t="s">
        <v>19</v>
      </c>
      <c r="AG10" s="173"/>
      <c r="AH10" s="198" t="s">
        <v>242</v>
      </c>
      <c r="AI10" s="198"/>
      <c r="AJ10" s="173"/>
      <c r="AK10" s="204" t="str">
        <f>Z10</f>
        <v>Potassium  K</v>
      </c>
      <c r="AL10" s="171"/>
      <c r="AM10" s="42"/>
      <c r="AN10" s="42"/>
      <c r="AO10" s="42"/>
      <c r="AP10" s="42"/>
      <c r="AQ10" s="42"/>
      <c r="AR10" s="42"/>
      <c r="AS10" s="42"/>
      <c r="AT10" s="86"/>
      <c r="AU10" s="42"/>
      <c r="AV10" s="42"/>
      <c r="AW10" s="42"/>
      <c r="AX10" s="91" t="str">
        <f t="shared" si="2"/>
        <v>Potassium  K</v>
      </c>
      <c r="AY10" s="42"/>
      <c r="AZ10" s="18"/>
      <c r="BA10" s="18"/>
      <c r="BB10" s="2"/>
      <c r="BC10" s="23"/>
    </row>
    <row r="11" spans="1:55" ht="15.75" customHeight="1">
      <c r="A11" s="70"/>
      <c r="B11" s="73"/>
      <c r="C11" s="76"/>
      <c r="D11" s="73"/>
      <c r="E11" s="77"/>
      <c r="F11" s="78"/>
      <c r="G11" s="77"/>
      <c r="H11" s="73"/>
      <c r="I11" s="73"/>
      <c r="J11" s="73"/>
      <c r="K11" s="78"/>
      <c r="L11" s="79"/>
      <c r="M11" s="80"/>
      <c r="N11" s="123"/>
      <c r="O11" s="42"/>
      <c r="P11" s="73"/>
      <c r="Q11" s="81"/>
      <c r="R11" s="77"/>
      <c r="S11" s="73"/>
      <c r="T11" s="132"/>
      <c r="U11" s="73"/>
      <c r="V11" s="73"/>
      <c r="W11" s="73"/>
      <c r="X11" s="73"/>
      <c r="Y11" s="73"/>
      <c r="Z11" s="176"/>
      <c r="AA11" s="205"/>
      <c r="AB11" s="232"/>
      <c r="AC11" s="173"/>
      <c r="AD11" s="173"/>
      <c r="AE11" s="173"/>
      <c r="AF11" s="173" t="s">
        <v>38</v>
      </c>
      <c r="AG11" s="173"/>
      <c r="AH11" s="198" t="s">
        <v>248</v>
      </c>
      <c r="AI11" s="198"/>
      <c r="AJ11" s="173"/>
      <c r="AK11" s="199">
        <f>AA10</f>
        <v>0.022</v>
      </c>
      <c r="AL11" s="43">
        <v>2.2</v>
      </c>
      <c r="AM11" s="43">
        <v>2.4</v>
      </c>
      <c r="AN11" s="43">
        <v>2.8</v>
      </c>
      <c r="AO11" s="43">
        <v>2.3</v>
      </c>
      <c r="AP11" s="41" t="s">
        <v>104</v>
      </c>
      <c r="AQ11" s="41" t="s">
        <v>92</v>
      </c>
      <c r="AR11" s="90"/>
      <c r="AS11" s="40">
        <v>2.5</v>
      </c>
      <c r="AT11" s="43" t="s">
        <v>76</v>
      </c>
      <c r="AU11" s="41">
        <v>3</v>
      </c>
      <c r="AV11" s="74">
        <v>0.025</v>
      </c>
      <c r="AW11" s="71">
        <v>0.01</v>
      </c>
      <c r="AX11" s="91">
        <f t="shared" si="2"/>
        <v>0.022</v>
      </c>
      <c r="AY11" s="94"/>
      <c r="AZ11" s="18"/>
      <c r="BA11" s="18"/>
      <c r="BB11" s="10"/>
      <c r="BC11" s="23"/>
    </row>
    <row r="12" spans="1:55" ht="15.75" customHeight="1">
      <c r="A12" s="70" t="s">
        <v>166</v>
      </c>
      <c r="B12" s="73">
        <v>0.004</v>
      </c>
      <c r="C12" s="81">
        <f>(E12*0.25)+(T12*0.75)</f>
        <v>0.00385</v>
      </c>
      <c r="D12" s="74">
        <v>0.0035</v>
      </c>
      <c r="E12" s="74">
        <v>0.0034</v>
      </c>
      <c r="F12" s="73">
        <v>0.003</v>
      </c>
      <c r="G12" s="73">
        <v>0.0035</v>
      </c>
      <c r="H12" s="73">
        <v>0.0038</v>
      </c>
      <c r="I12" s="73">
        <v>0.003</v>
      </c>
      <c r="J12" s="73">
        <v>0.004</v>
      </c>
      <c r="K12" s="73">
        <v>0.0045000000000000005</v>
      </c>
      <c r="L12" s="73">
        <v>0.001</v>
      </c>
      <c r="M12" s="80">
        <v>0.0022</v>
      </c>
      <c r="N12" s="125">
        <v>0.0011</v>
      </c>
      <c r="O12" s="73">
        <v>0.002</v>
      </c>
      <c r="P12" s="73">
        <v>0.005</v>
      </c>
      <c r="Q12" s="81">
        <v>0.0057</v>
      </c>
      <c r="R12" s="73">
        <v>0.0058000000000000005</v>
      </c>
      <c r="S12" s="73">
        <v>0.0045000000000000005</v>
      </c>
      <c r="T12" s="133">
        <v>0.004</v>
      </c>
      <c r="U12" s="73">
        <v>0.003</v>
      </c>
      <c r="V12" s="73">
        <v>0.0035</v>
      </c>
      <c r="W12" s="73">
        <v>0.0135</v>
      </c>
      <c r="X12" s="41" t="s">
        <v>68</v>
      </c>
      <c r="Y12" s="73">
        <v>0.0031</v>
      </c>
      <c r="Z12" s="195" t="s">
        <v>144</v>
      </c>
      <c r="AA12" s="203">
        <f>T12</f>
        <v>0.004</v>
      </c>
      <c r="AB12" s="233"/>
      <c r="AC12" s="173"/>
      <c r="AD12" s="173"/>
      <c r="AE12" s="173"/>
      <c r="AF12" s="198" t="s">
        <v>197</v>
      </c>
      <c r="AG12" s="173"/>
      <c r="AH12" s="198" t="s">
        <v>78</v>
      </c>
      <c r="AI12" s="198"/>
      <c r="AJ12" s="173"/>
      <c r="AK12" s="204" t="str">
        <f>Z12</f>
        <v>Sulphur  S</v>
      </c>
      <c r="AL12" s="95" t="s">
        <v>169</v>
      </c>
      <c r="AM12" s="42"/>
      <c r="AN12" s="42"/>
      <c r="AO12" s="42"/>
      <c r="AP12" s="42"/>
      <c r="AQ12" s="42"/>
      <c r="AR12" s="42"/>
      <c r="AS12" s="42"/>
      <c r="AT12" s="86"/>
      <c r="AU12" s="42"/>
      <c r="AV12" s="42"/>
      <c r="AW12" s="42"/>
      <c r="AX12" s="91" t="str">
        <f t="shared" si="2"/>
        <v>Sulphur  S</v>
      </c>
      <c r="AY12" s="18" t="s">
        <v>158</v>
      </c>
      <c r="AZ12" s="18"/>
      <c r="BA12" s="18"/>
      <c r="BB12" s="10"/>
      <c r="BC12" s="23"/>
    </row>
    <row r="13" spans="1:55" ht="15.75" customHeight="1">
      <c r="A13" s="70"/>
      <c r="B13" s="73"/>
      <c r="C13" s="81"/>
      <c r="D13" s="73"/>
      <c r="E13" s="77"/>
      <c r="F13" s="78"/>
      <c r="G13" s="77"/>
      <c r="H13" s="73"/>
      <c r="I13" s="73"/>
      <c r="J13" s="73"/>
      <c r="K13" s="78"/>
      <c r="L13" s="79"/>
      <c r="M13" s="80"/>
      <c r="N13" s="123"/>
      <c r="O13" s="42"/>
      <c r="P13" s="73"/>
      <c r="Q13" s="81"/>
      <c r="R13" s="77"/>
      <c r="S13" s="73"/>
      <c r="T13" s="132"/>
      <c r="U13" s="73"/>
      <c r="V13" s="73"/>
      <c r="W13" s="73"/>
      <c r="X13" s="73"/>
      <c r="Y13" s="73"/>
      <c r="Z13" s="195"/>
      <c r="AA13" s="205"/>
      <c r="AB13" s="232"/>
      <c r="AC13" s="173"/>
      <c r="AD13" s="173"/>
      <c r="AE13" s="173"/>
      <c r="AF13" s="198" t="s">
        <v>168</v>
      </c>
      <c r="AG13" s="173"/>
      <c r="AH13" s="198" t="s">
        <v>199</v>
      </c>
      <c r="AI13" s="198"/>
      <c r="AJ13" s="173"/>
      <c r="AK13" s="199">
        <f>AA12</f>
        <v>0.004</v>
      </c>
      <c r="AL13" s="50">
        <v>0.41</v>
      </c>
      <c r="AM13" s="50">
        <v>0.37</v>
      </c>
      <c r="AN13" s="41">
        <v>0.39</v>
      </c>
      <c r="AO13" s="50">
        <v>0.41</v>
      </c>
      <c r="AP13" s="41" t="s">
        <v>105</v>
      </c>
      <c r="AQ13" s="41" t="s">
        <v>105</v>
      </c>
      <c r="AR13" s="90"/>
      <c r="AS13" s="43">
        <v>0.35</v>
      </c>
      <c r="AT13" s="43" t="s">
        <v>123</v>
      </c>
      <c r="AU13" s="41">
        <v>0.32</v>
      </c>
      <c r="AV13" s="43"/>
      <c r="AW13" s="73">
        <v>0.002</v>
      </c>
      <c r="AX13" s="91">
        <f t="shared" si="2"/>
        <v>0.004</v>
      </c>
      <c r="AY13" s="96"/>
      <c r="AZ13" s="18"/>
      <c r="BA13" s="18"/>
      <c r="BB13" s="10"/>
      <c r="BC13" s="23"/>
    </row>
    <row r="14" spans="1:55" ht="15.75" customHeight="1">
      <c r="A14" s="70" t="s">
        <v>173</v>
      </c>
      <c r="B14" s="73">
        <v>0.006500000000000001</v>
      </c>
      <c r="C14" s="81">
        <f>(E14*0.25)+(T14*0.75)</f>
        <v>0.009250000000000001</v>
      </c>
      <c r="D14" s="73">
        <v>0.013000000000000001</v>
      </c>
      <c r="E14" s="73">
        <v>0.013000000000000001</v>
      </c>
      <c r="F14" s="73">
        <v>0.016</v>
      </c>
      <c r="G14" s="73">
        <v>0.006</v>
      </c>
      <c r="H14" s="73">
        <v>0.0055000000000000005</v>
      </c>
      <c r="I14" s="73">
        <v>0.003</v>
      </c>
      <c r="J14" s="73">
        <v>0.018000000000000002</v>
      </c>
      <c r="K14" s="73">
        <v>0.016</v>
      </c>
      <c r="L14" s="108">
        <v>0.003</v>
      </c>
      <c r="M14" s="80">
        <v>0.003</v>
      </c>
      <c r="N14" s="123">
        <v>0.0025</v>
      </c>
      <c r="O14" s="74">
        <v>0.0065</v>
      </c>
      <c r="P14" s="73">
        <v>0.005</v>
      </c>
      <c r="Q14" s="81">
        <v>0.028</v>
      </c>
      <c r="R14" s="73">
        <v>0.005</v>
      </c>
      <c r="S14" s="73">
        <v>0.004</v>
      </c>
      <c r="T14" s="130">
        <v>0.008</v>
      </c>
      <c r="U14" s="73">
        <v>0.003</v>
      </c>
      <c r="V14" s="73">
        <v>0.005</v>
      </c>
      <c r="W14" s="73">
        <v>0.0482</v>
      </c>
      <c r="X14" s="73">
        <v>0.005</v>
      </c>
      <c r="Y14" s="73">
        <v>0.0063</v>
      </c>
      <c r="Z14" s="195" t="s">
        <v>200</v>
      </c>
      <c r="AA14" s="196">
        <f>T14</f>
        <v>0.008</v>
      </c>
      <c r="AB14" s="234"/>
      <c r="AC14" s="173"/>
      <c r="AD14" s="173"/>
      <c r="AE14" s="173"/>
      <c r="AF14" s="198" t="s">
        <v>48</v>
      </c>
      <c r="AG14" s="173"/>
      <c r="AH14" s="198" t="s">
        <v>16</v>
      </c>
      <c r="AI14" s="198"/>
      <c r="AJ14" s="173"/>
      <c r="AK14" s="204" t="str">
        <f>Z14</f>
        <v>Calcium  Ca </v>
      </c>
      <c r="AL14" s="95" t="s">
        <v>298</v>
      </c>
      <c r="AM14" s="42"/>
      <c r="AN14" s="42"/>
      <c r="AO14" s="42"/>
      <c r="AP14" s="42"/>
      <c r="AQ14" s="42"/>
      <c r="AR14" s="42"/>
      <c r="AS14" s="42"/>
      <c r="AT14" s="86"/>
      <c r="AU14" s="42"/>
      <c r="AV14" s="42"/>
      <c r="AW14" s="42"/>
      <c r="AX14" s="91" t="str">
        <f t="shared" si="2"/>
        <v>Calcium  Ca </v>
      </c>
      <c r="AY14" s="96"/>
      <c r="AZ14" s="18"/>
      <c r="BA14" s="18"/>
      <c r="BB14" s="10"/>
      <c r="BC14" s="26"/>
    </row>
    <row r="15" spans="1:55" ht="15.75" customHeight="1">
      <c r="A15" s="70"/>
      <c r="B15" s="73"/>
      <c r="C15" s="76"/>
      <c r="D15" s="73"/>
      <c r="E15" s="77"/>
      <c r="F15" s="78"/>
      <c r="G15" s="77"/>
      <c r="H15" s="73"/>
      <c r="I15" s="73"/>
      <c r="J15" s="73"/>
      <c r="K15" s="78"/>
      <c r="L15" s="73"/>
      <c r="M15" s="80"/>
      <c r="N15" s="123"/>
      <c r="O15" s="42"/>
      <c r="P15" s="73"/>
      <c r="Q15" s="81"/>
      <c r="R15" s="77"/>
      <c r="S15" s="73"/>
      <c r="T15" s="134"/>
      <c r="U15" s="73"/>
      <c r="V15" s="73"/>
      <c r="W15" s="73"/>
      <c r="X15" s="73"/>
      <c r="Y15" s="73"/>
      <c r="Z15" s="206" t="s">
        <v>33</v>
      </c>
      <c r="AA15" s="205"/>
      <c r="AB15" s="231"/>
      <c r="AC15" s="173"/>
      <c r="AD15" s="173"/>
      <c r="AE15" s="173"/>
      <c r="AF15" s="198" t="s">
        <v>126</v>
      </c>
      <c r="AG15" s="173"/>
      <c r="AH15" s="173" t="s">
        <v>174</v>
      </c>
      <c r="AI15" s="173"/>
      <c r="AJ15" s="173"/>
      <c r="AK15" s="202">
        <f>AA14</f>
        <v>0.008</v>
      </c>
      <c r="AL15" s="43">
        <v>0.7</v>
      </c>
      <c r="AM15" s="43">
        <v>0.8</v>
      </c>
      <c r="AN15" s="43">
        <v>0.8</v>
      </c>
      <c r="AO15" s="43">
        <v>0.7</v>
      </c>
      <c r="AP15" s="41" t="s">
        <v>104</v>
      </c>
      <c r="AQ15" s="41" t="s">
        <v>105</v>
      </c>
      <c r="AR15" s="43" t="s">
        <v>96</v>
      </c>
      <c r="AS15" s="40">
        <v>0.7</v>
      </c>
      <c r="AT15" s="43" t="s">
        <v>159</v>
      </c>
      <c r="AU15" s="41">
        <v>0.4</v>
      </c>
      <c r="AV15" s="43">
        <v>1.6</v>
      </c>
      <c r="AW15" s="74">
        <v>0.0066</v>
      </c>
      <c r="AX15" s="91">
        <f t="shared" si="2"/>
        <v>0.008</v>
      </c>
      <c r="AY15" s="96"/>
      <c r="AZ15" s="18"/>
      <c r="BA15" s="18"/>
      <c r="BB15" s="10"/>
      <c r="BC15" s="23"/>
    </row>
    <row r="16" spans="1:55" ht="15.75" customHeight="1">
      <c r="A16" s="70" t="s">
        <v>215</v>
      </c>
      <c r="B16" s="74">
        <v>0.0035</v>
      </c>
      <c r="C16" s="112">
        <f>(E16*0.25)+(T16*0.75)</f>
        <v>0.002425</v>
      </c>
      <c r="D16" s="74">
        <v>0.004</v>
      </c>
      <c r="E16" s="74">
        <v>0.0031000000000000003</v>
      </c>
      <c r="F16" s="74">
        <v>0.0035</v>
      </c>
      <c r="G16" s="74">
        <v>0.0025</v>
      </c>
      <c r="H16" s="74">
        <v>0.002</v>
      </c>
      <c r="I16" s="74">
        <v>0.0025</v>
      </c>
      <c r="J16" s="74">
        <v>0.0045000000000000005</v>
      </c>
      <c r="K16" s="74">
        <v>0.004</v>
      </c>
      <c r="L16" s="74">
        <v>0.0028</v>
      </c>
      <c r="M16" s="75">
        <v>0.0012</v>
      </c>
      <c r="N16" s="125">
        <v>0.0011</v>
      </c>
      <c r="O16" s="74">
        <v>0.004</v>
      </c>
      <c r="P16" s="74">
        <v>0.0023</v>
      </c>
      <c r="Q16" s="112">
        <v>0.002</v>
      </c>
      <c r="R16" s="74">
        <v>0.002</v>
      </c>
      <c r="S16" s="74">
        <v>0.0085</v>
      </c>
      <c r="T16" s="131">
        <v>0.0022</v>
      </c>
      <c r="U16" s="74">
        <v>0.0019</v>
      </c>
      <c r="V16" s="74">
        <v>0.009000000000000001</v>
      </c>
      <c r="W16" s="74">
        <v>0.005</v>
      </c>
      <c r="X16" s="74">
        <v>0.0012000000000000001</v>
      </c>
      <c r="Y16" s="74">
        <v>0.0021</v>
      </c>
      <c r="Z16" s="195" t="s">
        <v>133</v>
      </c>
      <c r="AA16" s="203">
        <f>T16</f>
        <v>0.0022</v>
      </c>
      <c r="AB16" s="231"/>
      <c r="AC16" s="173"/>
      <c r="AD16" s="173"/>
      <c r="AE16" s="173"/>
      <c r="AF16" s="207" t="s">
        <v>191</v>
      </c>
      <c r="AG16" s="173"/>
      <c r="AH16" s="198" t="s">
        <v>227</v>
      </c>
      <c r="AI16" s="198"/>
      <c r="AJ16" s="173"/>
      <c r="AK16" s="204" t="str">
        <f>Z16</f>
        <v>Magnesium  Mg</v>
      </c>
      <c r="AL16" s="18" t="s">
        <v>175</v>
      </c>
      <c r="AM16" s="42"/>
      <c r="AN16" s="42"/>
      <c r="AO16" s="42"/>
      <c r="AP16" s="42"/>
      <c r="AQ16" s="42"/>
      <c r="AR16" s="42"/>
      <c r="AS16" s="42"/>
      <c r="AT16" s="86"/>
      <c r="AU16" s="42"/>
      <c r="AV16" s="42"/>
      <c r="AW16" s="42"/>
      <c r="AX16" s="91" t="str">
        <f t="shared" si="2"/>
        <v>Magnesium  Mg</v>
      </c>
      <c r="AY16" s="18"/>
      <c r="AZ16" s="18"/>
      <c r="BA16" s="18"/>
      <c r="BB16" s="10"/>
      <c r="BC16" s="26"/>
    </row>
    <row r="17" spans="1:55" ht="15.75" customHeight="1">
      <c r="A17" s="70"/>
      <c r="B17" s="74"/>
      <c r="C17" s="76"/>
      <c r="D17" s="74"/>
      <c r="E17" s="82"/>
      <c r="F17" s="83"/>
      <c r="G17" s="82"/>
      <c r="H17" s="74"/>
      <c r="I17" s="74"/>
      <c r="J17" s="74"/>
      <c r="K17" s="83"/>
      <c r="L17" s="115" t="s">
        <v>7</v>
      </c>
      <c r="M17" s="75"/>
      <c r="N17" s="125"/>
      <c r="O17" s="42"/>
      <c r="P17" s="74"/>
      <c r="Q17" s="112"/>
      <c r="R17" s="82"/>
      <c r="S17" s="74"/>
      <c r="T17" s="132"/>
      <c r="U17" s="74"/>
      <c r="V17" s="74"/>
      <c r="W17" s="74"/>
      <c r="X17" s="74"/>
      <c r="Y17" s="74"/>
      <c r="Z17" s="208"/>
      <c r="AA17" s="209"/>
      <c r="AB17" s="231"/>
      <c r="AC17" s="173"/>
      <c r="AD17" s="173"/>
      <c r="AE17" s="173"/>
      <c r="AF17" s="207" t="s">
        <v>226</v>
      </c>
      <c r="AG17" s="173"/>
      <c r="AH17" s="198" t="s">
        <v>228</v>
      </c>
      <c r="AI17" s="198"/>
      <c r="AJ17" s="173"/>
      <c r="AK17" s="199">
        <f>AA16</f>
        <v>0.0022</v>
      </c>
      <c r="AL17" s="43">
        <v>0.23</v>
      </c>
      <c r="AM17" s="43">
        <v>0.26</v>
      </c>
      <c r="AN17" s="43">
        <v>0.25</v>
      </c>
      <c r="AO17" s="43">
        <v>0.23</v>
      </c>
      <c r="AP17" s="43" t="s">
        <v>92</v>
      </c>
      <c r="AQ17" s="43" t="s">
        <v>105</v>
      </c>
      <c r="AR17" s="43" t="s">
        <v>96</v>
      </c>
      <c r="AS17" s="40">
        <v>0.225</v>
      </c>
      <c r="AT17" s="43" t="s">
        <v>163</v>
      </c>
      <c r="AU17" s="41">
        <v>0.2</v>
      </c>
      <c r="AV17" s="43">
        <v>0.5</v>
      </c>
      <c r="AW17" s="74">
        <v>0.0025</v>
      </c>
      <c r="AX17" s="91">
        <f t="shared" si="2"/>
        <v>0.0022</v>
      </c>
      <c r="AY17" s="74"/>
      <c r="AZ17" s="18"/>
      <c r="BA17" s="18"/>
      <c r="BB17" s="2"/>
      <c r="BC17" s="26"/>
    </row>
    <row r="18" spans="1:55" ht="15.75" customHeight="1">
      <c r="A18" s="70" t="s">
        <v>145</v>
      </c>
      <c r="B18" s="73">
        <v>0.0025</v>
      </c>
      <c r="C18" s="112">
        <f>(E18*0.25)+(T18*0.75)</f>
        <v>0.0027500000000000003</v>
      </c>
      <c r="D18" s="74">
        <v>0.004</v>
      </c>
      <c r="E18" s="74">
        <v>0.002</v>
      </c>
      <c r="F18" s="74">
        <v>0.0016</v>
      </c>
      <c r="G18" s="74">
        <v>0.0022</v>
      </c>
      <c r="H18" s="74">
        <v>0.006</v>
      </c>
      <c r="I18" s="74">
        <v>0.001</v>
      </c>
      <c r="J18" s="74">
        <v>0.0015</v>
      </c>
      <c r="K18" s="74">
        <v>0.0015</v>
      </c>
      <c r="L18" s="74">
        <v>0.0001</v>
      </c>
      <c r="M18" s="75">
        <v>0.0003</v>
      </c>
      <c r="N18" s="125">
        <v>0.0003</v>
      </c>
      <c r="O18" s="74">
        <v>0.0003</v>
      </c>
      <c r="P18" s="74">
        <v>0.001</v>
      </c>
      <c r="Q18" s="112">
        <v>0.005</v>
      </c>
      <c r="R18" s="74">
        <v>0.0017000000000000001</v>
      </c>
      <c r="S18" s="74">
        <v>0.0045000000000000005</v>
      </c>
      <c r="T18" s="133">
        <v>0.003</v>
      </c>
      <c r="U18" s="74">
        <v>0.005</v>
      </c>
      <c r="V18" s="74">
        <v>0.0022</v>
      </c>
      <c r="W18" s="74">
        <v>0.001</v>
      </c>
      <c r="X18" s="74">
        <v>0.0026000000000000003</v>
      </c>
      <c r="Y18" s="74">
        <v>0.0013000000000000002</v>
      </c>
      <c r="Z18" s="195" t="s">
        <v>80</v>
      </c>
      <c r="AA18" s="203">
        <v>0.003</v>
      </c>
      <c r="AB18" s="231"/>
      <c r="AC18" s="173"/>
      <c r="AD18" s="173"/>
      <c r="AE18" s="173"/>
      <c r="AF18" s="198" t="s">
        <v>183</v>
      </c>
      <c r="AG18" s="173"/>
      <c r="AH18" s="198" t="s">
        <v>42</v>
      </c>
      <c r="AI18" s="198"/>
      <c r="AJ18" s="173"/>
      <c r="AK18" s="204" t="str">
        <f>Z18</f>
        <v>Sodium  Na</v>
      </c>
      <c r="AL18" s="97" t="s">
        <v>192</v>
      </c>
      <c r="AM18" s="42"/>
      <c r="AN18" s="42"/>
      <c r="AO18" s="42" t="s">
        <v>239</v>
      </c>
      <c r="AP18" s="42"/>
      <c r="AQ18" s="42"/>
      <c r="AR18" s="42"/>
      <c r="AS18" s="42"/>
      <c r="AT18" s="86"/>
      <c r="AU18" s="42">
        <f>25*1.25</f>
        <v>31.25</v>
      </c>
      <c r="AV18" s="42"/>
      <c r="AW18" s="42"/>
      <c r="AX18" s="91" t="str">
        <f t="shared" si="2"/>
        <v>Sodium  Na</v>
      </c>
      <c r="AY18" s="18"/>
      <c r="AZ18" s="18"/>
      <c r="BA18" s="18"/>
      <c r="BB18" s="2"/>
      <c r="BC18" s="26"/>
    </row>
    <row r="19" spans="1:55" ht="15.75" customHeight="1">
      <c r="A19" s="70"/>
      <c r="B19" s="41" t="s">
        <v>24</v>
      </c>
      <c r="C19" s="76" t="s">
        <v>24</v>
      </c>
      <c r="D19" s="41" t="s">
        <v>24</v>
      </c>
      <c r="E19" s="41" t="s">
        <v>24</v>
      </c>
      <c r="F19" s="41" t="s">
        <v>24</v>
      </c>
      <c r="G19" s="41" t="s">
        <v>24</v>
      </c>
      <c r="H19" s="41" t="s">
        <v>24</v>
      </c>
      <c r="I19" s="41" t="s">
        <v>24</v>
      </c>
      <c r="J19" s="41" t="s">
        <v>24</v>
      </c>
      <c r="K19" s="41" t="s">
        <v>24</v>
      </c>
      <c r="L19" s="41" t="s">
        <v>24</v>
      </c>
      <c r="M19" s="41" t="s">
        <v>24</v>
      </c>
      <c r="N19" s="126" t="s">
        <v>24</v>
      </c>
      <c r="O19" s="41" t="s">
        <v>24</v>
      </c>
      <c r="P19" s="41" t="s">
        <v>24</v>
      </c>
      <c r="Q19" s="76" t="s">
        <v>24</v>
      </c>
      <c r="R19" s="41" t="s">
        <v>24</v>
      </c>
      <c r="S19" s="41" t="s">
        <v>24</v>
      </c>
      <c r="T19" s="132" t="s">
        <v>24</v>
      </c>
      <c r="U19" s="41" t="s">
        <v>24</v>
      </c>
      <c r="V19" s="41" t="s">
        <v>24</v>
      </c>
      <c r="W19" s="41" t="s">
        <v>24</v>
      </c>
      <c r="X19" s="41"/>
      <c r="Y19" s="41"/>
      <c r="Z19" s="210" t="s">
        <v>34</v>
      </c>
      <c r="AA19" s="211" t="s">
        <v>31</v>
      </c>
      <c r="AB19" s="232"/>
      <c r="AC19" s="173"/>
      <c r="AD19" s="173"/>
      <c r="AE19" s="173"/>
      <c r="AF19" s="198" t="s">
        <v>184</v>
      </c>
      <c r="AG19" s="173"/>
      <c r="AH19" s="198" t="s">
        <v>240</v>
      </c>
      <c r="AI19" s="198"/>
      <c r="AJ19" s="173"/>
      <c r="AK19" s="202">
        <f>AA18</f>
        <v>0.003</v>
      </c>
      <c r="AL19" s="245">
        <v>0.29</v>
      </c>
      <c r="AM19" s="245">
        <v>0.32</v>
      </c>
      <c r="AN19" s="245">
        <v>0.32</v>
      </c>
      <c r="AO19" s="245">
        <v>0.28</v>
      </c>
      <c r="AP19" s="41" t="s">
        <v>104</v>
      </c>
      <c r="AQ19" s="41" t="s">
        <v>105</v>
      </c>
      <c r="AR19" s="90"/>
      <c r="AS19" s="40">
        <v>0.25</v>
      </c>
      <c r="AT19" s="43" t="s">
        <v>30</v>
      </c>
      <c r="AU19" s="41">
        <v>0.12</v>
      </c>
      <c r="AV19" s="43">
        <v>0.4</v>
      </c>
      <c r="AW19" s="81">
        <v>0.005</v>
      </c>
      <c r="AX19" s="91">
        <f t="shared" si="2"/>
        <v>0.003</v>
      </c>
      <c r="AY19" s="43"/>
      <c r="AZ19" s="18"/>
      <c r="BA19" s="18"/>
      <c r="BB19" s="2"/>
      <c r="BC19" s="17"/>
    </row>
    <row r="20" spans="1:55" ht="15.75" customHeight="1">
      <c r="A20" s="70" t="s">
        <v>139</v>
      </c>
      <c r="B20" s="45">
        <v>100</v>
      </c>
      <c r="C20" s="112">
        <f>(E20*0.25)+(T20*0.75)</f>
        <v>100</v>
      </c>
      <c r="D20" s="43">
        <v>100</v>
      </c>
      <c r="E20" s="45">
        <v>130</v>
      </c>
      <c r="F20" s="45">
        <v>115</v>
      </c>
      <c r="G20" s="45">
        <v>60</v>
      </c>
      <c r="H20" s="45">
        <v>80</v>
      </c>
      <c r="I20" s="43">
        <v>150</v>
      </c>
      <c r="J20" s="43">
        <v>140</v>
      </c>
      <c r="K20" s="45">
        <v>150</v>
      </c>
      <c r="L20" s="43">
        <v>64</v>
      </c>
      <c r="M20" s="85">
        <v>60</v>
      </c>
      <c r="N20" s="127">
        <v>69</v>
      </c>
      <c r="O20" s="45">
        <v>90</v>
      </c>
      <c r="P20" s="43">
        <v>150</v>
      </c>
      <c r="Q20" s="87">
        <v>180</v>
      </c>
      <c r="R20" s="43">
        <v>70</v>
      </c>
      <c r="S20" s="43">
        <v>100</v>
      </c>
      <c r="T20" s="135">
        <v>90</v>
      </c>
      <c r="U20" s="43">
        <v>115</v>
      </c>
      <c r="V20" s="43"/>
      <c r="W20" s="43">
        <v>100</v>
      </c>
      <c r="X20" s="43"/>
      <c r="Y20" s="43">
        <v>89</v>
      </c>
      <c r="Z20" s="195" t="s">
        <v>190</v>
      </c>
      <c r="AA20" s="212">
        <v>80</v>
      </c>
      <c r="AB20" s="235"/>
      <c r="AC20" s="173"/>
      <c r="AD20" s="173"/>
      <c r="AE20" s="173"/>
      <c r="AF20" s="198" t="s">
        <v>157</v>
      </c>
      <c r="AG20" s="173"/>
      <c r="AH20" s="198" t="s">
        <v>53</v>
      </c>
      <c r="AI20" s="198"/>
      <c r="AJ20" s="173"/>
      <c r="AK20" s="204" t="str">
        <f>Z20</f>
        <v>Iron  Fe</v>
      </c>
      <c r="AL20" s="67" t="s">
        <v>118</v>
      </c>
      <c r="AM20" s="42"/>
      <c r="AN20" s="42"/>
      <c r="AO20" s="42"/>
      <c r="AP20" s="42"/>
      <c r="AQ20" s="42"/>
      <c r="AR20" s="42"/>
      <c r="AS20" s="42"/>
      <c r="AT20" s="86"/>
      <c r="AU20" s="42"/>
      <c r="AV20" s="42"/>
      <c r="AW20" s="42"/>
      <c r="AX20" s="98" t="str">
        <f t="shared" si="2"/>
        <v>Iron  Fe</v>
      </c>
      <c r="AY20" s="18"/>
      <c r="AZ20" s="18"/>
      <c r="BA20" s="18"/>
      <c r="BB20" s="2"/>
      <c r="BC20" s="15"/>
    </row>
    <row r="21" spans="1:55" ht="15.75" customHeight="1">
      <c r="A21" s="70"/>
      <c r="B21" s="41" t="s">
        <v>24</v>
      </c>
      <c r="C21" s="76" t="s">
        <v>24</v>
      </c>
      <c r="D21" s="41" t="s">
        <v>24</v>
      </c>
      <c r="E21" s="41" t="s">
        <v>24</v>
      </c>
      <c r="F21" s="41" t="s">
        <v>24</v>
      </c>
      <c r="G21" s="41" t="s">
        <v>24</v>
      </c>
      <c r="H21" s="41" t="s">
        <v>24</v>
      </c>
      <c r="I21" s="41" t="s">
        <v>24</v>
      </c>
      <c r="J21" s="41" t="s">
        <v>24</v>
      </c>
      <c r="K21" s="41" t="s">
        <v>24</v>
      </c>
      <c r="L21" s="41" t="s">
        <v>24</v>
      </c>
      <c r="M21" s="41" t="s">
        <v>24</v>
      </c>
      <c r="N21" s="126" t="s">
        <v>24</v>
      </c>
      <c r="O21" s="41" t="s">
        <v>24</v>
      </c>
      <c r="P21" s="41" t="s">
        <v>24</v>
      </c>
      <c r="Q21" s="76" t="s">
        <v>24</v>
      </c>
      <c r="R21" s="41" t="s">
        <v>24</v>
      </c>
      <c r="S21" s="41" t="s">
        <v>24</v>
      </c>
      <c r="T21" s="132" t="s">
        <v>24</v>
      </c>
      <c r="U21" s="41" t="s">
        <v>24</v>
      </c>
      <c r="V21" s="41" t="s">
        <v>24</v>
      </c>
      <c r="W21" s="41" t="s">
        <v>24</v>
      </c>
      <c r="X21" s="41" t="s">
        <v>24</v>
      </c>
      <c r="Y21" s="41" t="s">
        <v>24</v>
      </c>
      <c r="Z21" s="176"/>
      <c r="AA21" s="213"/>
      <c r="AB21" s="232"/>
      <c r="AC21" s="173"/>
      <c r="AD21" s="173"/>
      <c r="AE21" s="173"/>
      <c r="AF21" s="198" t="s">
        <v>112</v>
      </c>
      <c r="AG21" s="173"/>
      <c r="AH21" s="198" t="s">
        <v>65</v>
      </c>
      <c r="AI21" s="198"/>
      <c r="AJ21" s="173"/>
      <c r="AK21" s="214">
        <f>AA20</f>
        <v>80</v>
      </c>
      <c r="AL21" s="45"/>
      <c r="AM21" s="44"/>
      <c r="AN21" s="45"/>
      <c r="AO21" s="45"/>
      <c r="AP21" s="41"/>
      <c r="AQ21" s="45"/>
      <c r="AR21" s="90"/>
      <c r="AS21" s="45">
        <v>150</v>
      </c>
      <c r="AT21" s="43" t="s">
        <v>54</v>
      </c>
      <c r="AU21" s="43">
        <v>60</v>
      </c>
      <c r="AV21" s="43" t="s">
        <v>142</v>
      </c>
      <c r="AW21" s="43">
        <v>50</v>
      </c>
      <c r="AX21" s="98">
        <f t="shared" si="2"/>
        <v>80</v>
      </c>
      <c r="AY21" s="18"/>
      <c r="AZ21" s="18"/>
      <c r="BA21" s="18"/>
      <c r="BB21" s="2"/>
      <c r="BC21" s="17"/>
    </row>
    <row r="22" spans="1:55" ht="15.75" customHeight="1">
      <c r="A22" s="70" t="s">
        <v>72</v>
      </c>
      <c r="B22" s="45">
        <v>40</v>
      </c>
      <c r="C22" s="84">
        <v>40</v>
      </c>
      <c r="D22" s="43">
        <v>55</v>
      </c>
      <c r="E22" s="45">
        <v>40</v>
      </c>
      <c r="F22" s="45">
        <v>40</v>
      </c>
      <c r="G22" s="45">
        <v>70</v>
      </c>
      <c r="H22" s="45">
        <v>50</v>
      </c>
      <c r="I22" s="43">
        <v>70</v>
      </c>
      <c r="J22" s="43">
        <v>60</v>
      </c>
      <c r="K22" s="45">
        <v>60</v>
      </c>
      <c r="L22" s="43">
        <v>34</v>
      </c>
      <c r="M22" s="85">
        <v>65</v>
      </c>
      <c r="N22" s="127">
        <v>30</v>
      </c>
      <c r="O22" s="86">
        <v>38</v>
      </c>
      <c r="P22" s="43">
        <v>70</v>
      </c>
      <c r="Q22" s="87">
        <v>26</v>
      </c>
      <c r="R22" s="43">
        <v>69</v>
      </c>
      <c r="S22" s="43">
        <v>50</v>
      </c>
      <c r="T22" s="135">
        <v>50</v>
      </c>
      <c r="U22" s="43">
        <v>110</v>
      </c>
      <c r="V22" s="43">
        <v>60</v>
      </c>
      <c r="W22" s="43">
        <v>61</v>
      </c>
      <c r="X22" s="43">
        <v>28</v>
      </c>
      <c r="Y22" s="43">
        <v>56</v>
      </c>
      <c r="Z22" s="195" t="s">
        <v>58</v>
      </c>
      <c r="AA22" s="212">
        <v>30</v>
      </c>
      <c r="AB22" s="235"/>
      <c r="AC22" s="173"/>
      <c r="AD22" s="173"/>
      <c r="AE22" s="173"/>
      <c r="AF22" s="198" t="s">
        <v>223</v>
      </c>
      <c r="AG22" s="173"/>
      <c r="AH22" s="198" t="s">
        <v>288</v>
      </c>
      <c r="AI22" s="198"/>
      <c r="AJ22" s="173"/>
      <c r="AK22" s="214" t="str">
        <f>Z22</f>
        <v>Manganese Mn</v>
      </c>
      <c r="AL22" s="42"/>
      <c r="AM22" s="42"/>
      <c r="AN22" s="42"/>
      <c r="AO22" s="42"/>
      <c r="AP22" s="42"/>
      <c r="AQ22" s="42"/>
      <c r="AR22" s="42"/>
      <c r="AS22" s="42"/>
      <c r="AT22" s="86"/>
      <c r="AU22" s="42"/>
      <c r="AV22" s="42"/>
      <c r="AW22" s="42"/>
      <c r="AX22" s="98" t="str">
        <f t="shared" si="2"/>
        <v>Manganese Mn</v>
      </c>
      <c r="AY22" s="18"/>
      <c r="AZ22" s="18"/>
      <c r="BA22" s="18"/>
      <c r="BB22" s="2"/>
      <c r="BC22" s="15"/>
    </row>
    <row r="23" spans="1:55" ht="15.75" customHeight="1">
      <c r="A23" s="20" t="s">
        <v>273</v>
      </c>
      <c r="B23" s="41" t="s">
        <v>24</v>
      </c>
      <c r="C23" s="76" t="s">
        <v>24</v>
      </c>
      <c r="D23" s="41" t="s">
        <v>24</v>
      </c>
      <c r="E23" s="41" t="s">
        <v>24</v>
      </c>
      <c r="F23" s="41" t="s">
        <v>24</v>
      </c>
      <c r="G23" s="41" t="s">
        <v>24</v>
      </c>
      <c r="H23" s="41" t="s">
        <v>24</v>
      </c>
      <c r="I23" s="41" t="s">
        <v>24</v>
      </c>
      <c r="J23" s="41" t="s">
        <v>24</v>
      </c>
      <c r="K23" s="41" t="s">
        <v>24</v>
      </c>
      <c r="L23" s="41" t="s">
        <v>24</v>
      </c>
      <c r="M23" s="41" t="s">
        <v>24</v>
      </c>
      <c r="N23" s="126" t="s">
        <v>24</v>
      </c>
      <c r="O23" s="41" t="s">
        <v>24</v>
      </c>
      <c r="P23" s="41" t="s">
        <v>24</v>
      </c>
      <c r="Q23" s="76" t="s">
        <v>24</v>
      </c>
      <c r="R23" s="41" t="s">
        <v>24</v>
      </c>
      <c r="S23" s="41" t="s">
        <v>24</v>
      </c>
      <c r="T23" s="132" t="s">
        <v>24</v>
      </c>
      <c r="U23" s="41" t="s">
        <v>24</v>
      </c>
      <c r="V23" s="41" t="s">
        <v>24</v>
      </c>
      <c r="W23" s="41" t="s">
        <v>24</v>
      </c>
      <c r="X23" s="41" t="s">
        <v>24</v>
      </c>
      <c r="Y23" s="41" t="s">
        <v>24</v>
      </c>
      <c r="Z23" s="195"/>
      <c r="AA23" s="213"/>
      <c r="AB23" s="232"/>
      <c r="AC23" s="173"/>
      <c r="AD23" s="173"/>
      <c r="AE23" s="173"/>
      <c r="AF23" s="198" t="s">
        <v>149</v>
      </c>
      <c r="AG23" s="173"/>
      <c r="AH23" s="173" t="s">
        <v>289</v>
      </c>
      <c r="AI23" s="173"/>
      <c r="AJ23" s="173"/>
      <c r="AK23" s="214">
        <f>AA22</f>
        <v>30</v>
      </c>
      <c r="AL23" s="43"/>
      <c r="AM23" s="43"/>
      <c r="AN23" s="43"/>
      <c r="AO23" s="43"/>
      <c r="AP23" s="41"/>
      <c r="AQ23" s="41"/>
      <c r="AR23" s="90"/>
      <c r="AS23" s="45">
        <v>90</v>
      </c>
      <c r="AT23" s="43" t="s">
        <v>119</v>
      </c>
      <c r="AU23" s="45">
        <v>27.5</v>
      </c>
      <c r="AV23" s="43" t="s">
        <v>134</v>
      </c>
      <c r="AW23" s="43">
        <v>40</v>
      </c>
      <c r="AX23" s="98">
        <f t="shared" si="2"/>
        <v>30</v>
      </c>
      <c r="AY23" s="18"/>
      <c r="AZ23" s="18"/>
      <c r="BA23" s="18"/>
      <c r="BB23" s="2"/>
      <c r="BC23" s="17"/>
    </row>
    <row r="24" spans="1:55" ht="15.75" customHeight="1">
      <c r="A24" s="70" t="s">
        <v>177</v>
      </c>
      <c r="B24" s="45">
        <v>60</v>
      </c>
      <c r="C24" s="84">
        <v>50</v>
      </c>
      <c r="D24" s="43">
        <v>70</v>
      </c>
      <c r="E24" s="45">
        <v>42</v>
      </c>
      <c r="F24" s="45">
        <v>45</v>
      </c>
      <c r="G24" s="45">
        <v>48</v>
      </c>
      <c r="H24" s="45">
        <v>29</v>
      </c>
      <c r="I24" s="43">
        <v>40</v>
      </c>
      <c r="J24" s="43">
        <v>40</v>
      </c>
      <c r="K24" s="45">
        <v>40</v>
      </c>
      <c r="L24" s="43">
        <v>21</v>
      </c>
      <c r="M24" s="85">
        <v>20</v>
      </c>
      <c r="N24" s="127">
        <v>48</v>
      </c>
      <c r="O24" s="45">
        <v>31</v>
      </c>
      <c r="P24" s="43">
        <v>35</v>
      </c>
      <c r="Q24" s="87">
        <v>40</v>
      </c>
      <c r="R24" s="43">
        <v>36</v>
      </c>
      <c r="S24" s="43">
        <v>45</v>
      </c>
      <c r="T24" s="135">
        <v>50</v>
      </c>
      <c r="U24" s="43">
        <v>44</v>
      </c>
      <c r="V24" s="43"/>
      <c r="W24" s="43">
        <v>200</v>
      </c>
      <c r="X24" s="43">
        <v>30</v>
      </c>
      <c r="Y24" s="43">
        <v>32</v>
      </c>
      <c r="Z24" s="195" t="s">
        <v>45</v>
      </c>
      <c r="AA24" s="212">
        <v>50</v>
      </c>
      <c r="AB24" s="235"/>
      <c r="AC24" s="173"/>
      <c r="AD24" s="173"/>
      <c r="AE24" s="173"/>
      <c r="AF24" s="198" t="s">
        <v>93</v>
      </c>
      <c r="AG24" s="173"/>
      <c r="AH24" s="198" t="s">
        <v>224</v>
      </c>
      <c r="AI24" s="198"/>
      <c r="AJ24" s="173"/>
      <c r="AK24" s="214" t="str">
        <f>Z24</f>
        <v>Zinc  Zn</v>
      </c>
      <c r="AL24" s="97" t="s">
        <v>192</v>
      </c>
      <c r="AM24" s="42"/>
      <c r="AN24" s="42"/>
      <c r="AO24" s="42"/>
      <c r="AP24" s="42"/>
      <c r="AQ24" s="42"/>
      <c r="AR24" s="42"/>
      <c r="AS24" s="42"/>
      <c r="AT24" s="86"/>
      <c r="AU24" s="42"/>
      <c r="AV24" s="42"/>
      <c r="AW24" s="42"/>
      <c r="AX24" s="98" t="str">
        <f t="shared" si="2"/>
        <v>Zinc  Zn</v>
      </c>
      <c r="AY24" s="18"/>
      <c r="AZ24" s="18"/>
      <c r="BA24" s="18"/>
      <c r="BB24" s="2"/>
      <c r="BC24" s="15"/>
    </row>
    <row r="25" spans="1:55" ht="15.75" customHeight="1">
      <c r="A25" s="70"/>
      <c r="B25" s="41" t="s">
        <v>24</v>
      </c>
      <c r="C25" s="76" t="s">
        <v>24</v>
      </c>
      <c r="D25" s="41" t="s">
        <v>24</v>
      </c>
      <c r="E25" s="41" t="s">
        <v>24</v>
      </c>
      <c r="F25" s="41" t="s">
        <v>24</v>
      </c>
      <c r="G25" s="41" t="s">
        <v>24</v>
      </c>
      <c r="H25" s="41" t="s">
        <v>24</v>
      </c>
      <c r="I25" s="41" t="s">
        <v>24</v>
      </c>
      <c r="J25" s="41" t="s">
        <v>24</v>
      </c>
      <c r="K25" s="41" t="s">
        <v>24</v>
      </c>
      <c r="L25" s="41" t="s">
        <v>24</v>
      </c>
      <c r="M25" s="41" t="s">
        <v>24</v>
      </c>
      <c r="N25" s="126" t="s">
        <v>24</v>
      </c>
      <c r="O25" s="41" t="s">
        <v>24</v>
      </c>
      <c r="P25" s="41" t="s">
        <v>24</v>
      </c>
      <c r="Q25" s="76" t="s">
        <v>24</v>
      </c>
      <c r="R25" s="41" t="s">
        <v>24</v>
      </c>
      <c r="S25" s="41" t="s">
        <v>24</v>
      </c>
      <c r="T25" s="132" t="s">
        <v>24</v>
      </c>
      <c r="U25" s="41" t="s">
        <v>24</v>
      </c>
      <c r="V25" s="41" t="s">
        <v>24</v>
      </c>
      <c r="W25" s="41" t="s">
        <v>24</v>
      </c>
      <c r="X25" s="41" t="s">
        <v>24</v>
      </c>
      <c r="Y25" s="41" t="s">
        <v>24</v>
      </c>
      <c r="Z25" s="195"/>
      <c r="AA25" s="213"/>
      <c r="AB25" s="232"/>
      <c r="AC25" s="173"/>
      <c r="AD25" s="173"/>
      <c r="AE25" s="173"/>
      <c r="AF25" s="198" t="s">
        <v>180</v>
      </c>
      <c r="AG25" s="173"/>
      <c r="AH25" s="173" t="s">
        <v>225</v>
      </c>
      <c r="AI25" s="173"/>
      <c r="AJ25" s="173"/>
      <c r="AK25" s="214">
        <f>AA24</f>
        <v>50</v>
      </c>
      <c r="AL25" s="43">
        <v>35</v>
      </c>
      <c r="AM25" s="43">
        <v>45</v>
      </c>
      <c r="AN25" s="43">
        <v>55</v>
      </c>
      <c r="AO25" s="43">
        <v>45</v>
      </c>
      <c r="AP25" s="41" t="s">
        <v>104</v>
      </c>
      <c r="AQ25" s="45" t="s">
        <v>105</v>
      </c>
      <c r="AR25" s="90"/>
      <c r="AS25" s="45">
        <v>30</v>
      </c>
      <c r="AT25" s="43" t="s">
        <v>115</v>
      </c>
      <c r="AU25" s="45">
        <v>17.5</v>
      </c>
      <c r="AV25" s="43" t="s">
        <v>18</v>
      </c>
      <c r="AW25" s="43">
        <v>30</v>
      </c>
      <c r="AX25" s="98">
        <f t="shared" si="2"/>
        <v>50</v>
      </c>
      <c r="AY25" s="89"/>
      <c r="AZ25" s="18"/>
      <c r="BA25" s="18"/>
      <c r="BB25" s="2"/>
      <c r="BC25" s="17"/>
    </row>
    <row r="26" spans="1:55" ht="15.75" customHeight="1">
      <c r="A26" s="70" t="s">
        <v>59</v>
      </c>
      <c r="B26" s="45">
        <v>13</v>
      </c>
      <c r="C26" s="84">
        <v>13</v>
      </c>
      <c r="D26" s="43">
        <v>20</v>
      </c>
      <c r="E26" s="45">
        <v>16</v>
      </c>
      <c r="F26" s="45">
        <v>14</v>
      </c>
      <c r="G26" s="45">
        <v>13</v>
      </c>
      <c r="H26" s="45">
        <v>9</v>
      </c>
      <c r="I26" s="43">
        <v>11</v>
      </c>
      <c r="J26" s="43">
        <v>9</v>
      </c>
      <c r="K26" s="45">
        <v>18</v>
      </c>
      <c r="L26" s="43">
        <v>13</v>
      </c>
      <c r="M26" s="85">
        <v>6</v>
      </c>
      <c r="N26" s="127">
        <v>12</v>
      </c>
      <c r="O26" s="45">
        <v>14</v>
      </c>
      <c r="P26" s="43">
        <v>15</v>
      </c>
      <c r="Q26" s="87">
        <v>16</v>
      </c>
      <c r="R26" s="43">
        <v>11</v>
      </c>
      <c r="S26" s="43">
        <v>14</v>
      </c>
      <c r="T26" s="135">
        <v>13</v>
      </c>
      <c r="U26" s="43">
        <v>12</v>
      </c>
      <c r="V26" s="43">
        <v>9</v>
      </c>
      <c r="W26" s="43">
        <v>10</v>
      </c>
      <c r="X26" s="43">
        <v>5</v>
      </c>
      <c r="Y26" s="43">
        <v>8</v>
      </c>
      <c r="Z26" s="195" t="s">
        <v>23</v>
      </c>
      <c r="AA26" s="212">
        <v>13</v>
      </c>
      <c r="AB26" s="235"/>
      <c r="AC26" s="173"/>
      <c r="AD26" s="173"/>
      <c r="AE26" s="173"/>
      <c r="AF26" s="198" t="s">
        <v>52</v>
      </c>
      <c r="AG26" s="173"/>
      <c r="AH26" s="173" t="s">
        <v>67</v>
      </c>
      <c r="AI26" s="173"/>
      <c r="AJ26" s="173"/>
      <c r="AK26" s="214" t="str">
        <f>Z26</f>
        <v>Copper  Cu</v>
      </c>
      <c r="AL26" s="46" t="s">
        <v>176</v>
      </c>
      <c r="AM26" s="42"/>
      <c r="AN26" s="42"/>
      <c r="AO26" s="42"/>
      <c r="AP26" s="42"/>
      <c r="AQ26" s="42"/>
      <c r="AR26" s="42"/>
      <c r="AS26" s="42"/>
      <c r="AT26" s="86"/>
      <c r="AU26" s="42"/>
      <c r="AV26" s="42"/>
      <c r="AW26" s="42"/>
      <c r="AX26" s="98" t="str">
        <f t="shared" si="2"/>
        <v>Copper  Cu</v>
      </c>
      <c r="AY26" s="89"/>
      <c r="AZ26" s="18"/>
      <c r="BA26" s="18"/>
      <c r="BB26" s="2"/>
      <c r="BC26" s="15"/>
    </row>
    <row r="27" spans="1:55" ht="15.75" customHeight="1">
      <c r="A27" s="70"/>
      <c r="B27" s="41" t="s">
        <v>24</v>
      </c>
      <c r="C27" s="76" t="s">
        <v>24</v>
      </c>
      <c r="D27" s="41" t="s">
        <v>24</v>
      </c>
      <c r="E27" s="41" t="s">
        <v>24</v>
      </c>
      <c r="F27" s="41" t="s">
        <v>24</v>
      </c>
      <c r="G27" s="41" t="s">
        <v>24</v>
      </c>
      <c r="H27" s="41" t="s">
        <v>24</v>
      </c>
      <c r="I27" s="41" t="s">
        <v>24</v>
      </c>
      <c r="J27" s="41" t="s">
        <v>24</v>
      </c>
      <c r="K27" s="41" t="s">
        <v>24</v>
      </c>
      <c r="L27" s="41" t="s">
        <v>24</v>
      </c>
      <c r="M27" s="41" t="s">
        <v>24</v>
      </c>
      <c r="N27" s="126" t="s">
        <v>24</v>
      </c>
      <c r="O27" s="41" t="s">
        <v>24</v>
      </c>
      <c r="P27" s="41" t="s">
        <v>24</v>
      </c>
      <c r="Q27" s="76" t="s">
        <v>24</v>
      </c>
      <c r="R27" s="41" t="s">
        <v>24</v>
      </c>
      <c r="S27" s="41" t="s">
        <v>24</v>
      </c>
      <c r="T27" s="132" t="s">
        <v>24</v>
      </c>
      <c r="U27" s="41" t="s">
        <v>24</v>
      </c>
      <c r="V27" s="41" t="s">
        <v>24</v>
      </c>
      <c r="W27" s="41" t="s">
        <v>24</v>
      </c>
      <c r="X27" s="41" t="s">
        <v>24</v>
      </c>
      <c r="Y27" s="41" t="s">
        <v>24</v>
      </c>
      <c r="Z27" s="195" t="s">
        <v>279</v>
      </c>
      <c r="AA27" s="215">
        <v>8</v>
      </c>
      <c r="AB27" s="232"/>
      <c r="AC27" s="173"/>
      <c r="AD27" s="173"/>
      <c r="AE27" s="173"/>
      <c r="AF27" s="216" t="s">
        <v>9</v>
      </c>
      <c r="AG27" s="173"/>
      <c r="AH27" s="198" t="s">
        <v>280</v>
      </c>
      <c r="AI27" s="198"/>
      <c r="AJ27" s="173"/>
      <c r="AK27" s="214">
        <f>AA26</f>
        <v>13</v>
      </c>
      <c r="AL27" s="43">
        <v>11</v>
      </c>
      <c r="AM27" s="43">
        <v>14</v>
      </c>
      <c r="AN27" s="43">
        <v>13</v>
      </c>
      <c r="AO27" s="43">
        <v>12</v>
      </c>
      <c r="AP27" s="41" t="s">
        <v>92</v>
      </c>
      <c r="AQ27" s="41" t="s">
        <v>105</v>
      </c>
      <c r="AR27" s="90"/>
      <c r="AS27" s="45">
        <v>11</v>
      </c>
      <c r="AT27" s="43" t="s">
        <v>102</v>
      </c>
      <c r="AU27" s="45">
        <v>6.5</v>
      </c>
      <c r="AV27" s="43" t="s">
        <v>85</v>
      </c>
      <c r="AW27" s="43">
        <v>10</v>
      </c>
      <c r="AX27" s="98">
        <f t="shared" si="2"/>
        <v>13</v>
      </c>
      <c r="AY27" s="89"/>
      <c r="AZ27" s="18"/>
      <c r="BA27" s="18"/>
      <c r="BB27" s="2"/>
      <c r="BC27" s="17"/>
    </row>
    <row r="28" spans="1:55" ht="15.75" customHeight="1">
      <c r="A28" s="70" t="s">
        <v>151</v>
      </c>
      <c r="B28" s="45">
        <v>22</v>
      </c>
      <c r="C28" s="84">
        <v>22</v>
      </c>
      <c r="D28" s="43">
        <v>30</v>
      </c>
      <c r="E28" s="45">
        <v>30</v>
      </c>
      <c r="F28" s="45">
        <v>30</v>
      </c>
      <c r="G28" s="45">
        <v>10</v>
      </c>
      <c r="H28" s="45">
        <v>10</v>
      </c>
      <c r="I28" s="43">
        <v>10</v>
      </c>
      <c r="J28" s="43">
        <v>40</v>
      </c>
      <c r="K28" s="45">
        <v>45</v>
      </c>
      <c r="L28" s="43" t="s">
        <v>68</v>
      </c>
      <c r="M28" s="85">
        <v>10</v>
      </c>
      <c r="N28" s="127">
        <v>30</v>
      </c>
      <c r="O28" s="40">
        <v>6</v>
      </c>
      <c r="P28" s="43">
        <v>20</v>
      </c>
      <c r="Q28" s="87">
        <v>15</v>
      </c>
      <c r="R28" s="43">
        <v>8</v>
      </c>
      <c r="S28" s="43">
        <v>14</v>
      </c>
      <c r="T28" s="135">
        <v>20</v>
      </c>
      <c r="U28" s="43">
        <v>3</v>
      </c>
      <c r="V28" s="41" t="s">
        <v>68</v>
      </c>
      <c r="W28" s="43">
        <v>308</v>
      </c>
      <c r="X28" s="41" t="s">
        <v>68</v>
      </c>
      <c r="Y28" s="43">
        <v>10</v>
      </c>
      <c r="Z28" s="195" t="s">
        <v>84</v>
      </c>
      <c r="AA28" s="212">
        <v>20</v>
      </c>
      <c r="AB28" s="235"/>
      <c r="AC28" s="173"/>
      <c r="AD28" s="173"/>
      <c r="AE28" s="173"/>
      <c r="AF28" s="216" t="s">
        <v>207</v>
      </c>
      <c r="AG28" s="173"/>
      <c r="AH28" s="198" t="s">
        <v>2</v>
      </c>
      <c r="AI28" s="198"/>
      <c r="AJ28" s="198"/>
      <c r="AK28" s="214" t="str">
        <f>Z28</f>
        <v>Boron  B</v>
      </c>
      <c r="AL28" s="7" t="s">
        <v>278</v>
      </c>
      <c r="AR28" s="7" t="s">
        <v>1</v>
      </c>
      <c r="AW28" s="41"/>
      <c r="AX28" s="98" t="str">
        <f t="shared" si="2"/>
        <v>Boron  B</v>
      </c>
      <c r="AY28" s="89"/>
      <c r="AZ28" s="18"/>
      <c r="BA28" s="18"/>
      <c r="BB28" s="2"/>
      <c r="BC28" s="15"/>
    </row>
    <row r="29" spans="1:55" ht="15.75" customHeight="1">
      <c r="A29" s="70"/>
      <c r="B29" s="41" t="s">
        <v>24</v>
      </c>
      <c r="C29" s="76" t="s">
        <v>24</v>
      </c>
      <c r="D29" s="41" t="s">
        <v>24</v>
      </c>
      <c r="E29" s="41" t="s">
        <v>24</v>
      </c>
      <c r="F29" s="41" t="s">
        <v>24</v>
      </c>
      <c r="G29" s="41" t="s">
        <v>24</v>
      </c>
      <c r="H29" s="41" t="s">
        <v>24</v>
      </c>
      <c r="I29" s="41" t="s">
        <v>24</v>
      </c>
      <c r="J29" s="41" t="s">
        <v>24</v>
      </c>
      <c r="K29" s="41" t="s">
        <v>24</v>
      </c>
      <c r="L29" s="41" t="s">
        <v>24</v>
      </c>
      <c r="M29" s="41" t="s">
        <v>24</v>
      </c>
      <c r="N29" s="126" t="s">
        <v>24</v>
      </c>
      <c r="O29" s="41" t="s">
        <v>24</v>
      </c>
      <c r="P29" s="41" t="s">
        <v>24</v>
      </c>
      <c r="Q29" s="76" t="s">
        <v>24</v>
      </c>
      <c r="R29" s="41" t="s">
        <v>24</v>
      </c>
      <c r="S29" s="41" t="s">
        <v>24</v>
      </c>
      <c r="T29" s="132" t="s">
        <v>24</v>
      </c>
      <c r="U29" s="41" t="s">
        <v>24</v>
      </c>
      <c r="V29" s="41" t="s">
        <v>24</v>
      </c>
      <c r="W29" s="41" t="s">
        <v>24</v>
      </c>
      <c r="X29" s="41" t="s">
        <v>24</v>
      </c>
      <c r="Y29" s="41" t="s">
        <v>24</v>
      </c>
      <c r="Z29" s="195"/>
      <c r="AA29" s="213"/>
      <c r="AB29" s="232"/>
      <c r="AC29" s="173"/>
      <c r="AD29" s="173"/>
      <c r="AE29" s="173"/>
      <c r="AF29" s="216" t="s">
        <v>3</v>
      </c>
      <c r="AG29" s="173"/>
      <c r="AH29" s="176"/>
      <c r="AI29" s="176" t="s">
        <v>241</v>
      </c>
      <c r="AJ29" s="176"/>
      <c r="AK29" s="214">
        <f>AA28</f>
        <v>20</v>
      </c>
      <c r="AL29" s="43">
        <v>20</v>
      </c>
      <c r="AM29" s="43">
        <v>24</v>
      </c>
      <c r="AN29" s="43">
        <v>22</v>
      </c>
      <c r="AO29" s="43">
        <v>18</v>
      </c>
      <c r="AP29" s="41" t="s">
        <v>103</v>
      </c>
      <c r="AQ29" s="41" t="s">
        <v>116</v>
      </c>
      <c r="AR29" s="90"/>
      <c r="AS29" s="45">
        <v>20</v>
      </c>
      <c r="AT29" s="43" t="s">
        <v>68</v>
      </c>
      <c r="AU29" s="45">
        <v>15.5</v>
      </c>
      <c r="AV29" s="43" t="s">
        <v>57</v>
      </c>
      <c r="AX29" s="98"/>
      <c r="AY29" s="97"/>
      <c r="AZ29" s="18"/>
      <c r="BA29" s="18"/>
      <c r="BB29" s="2"/>
      <c r="BC29" s="17"/>
    </row>
    <row r="30" spans="1:55" ht="15.75" customHeight="1">
      <c r="A30" s="70" t="s">
        <v>187</v>
      </c>
      <c r="B30" s="43">
        <v>1.5</v>
      </c>
      <c r="C30" s="87">
        <v>1.5</v>
      </c>
      <c r="D30" s="40">
        <v>1</v>
      </c>
      <c r="E30" s="40">
        <v>1.2</v>
      </c>
      <c r="F30" s="40">
        <v>2</v>
      </c>
      <c r="G30" s="40">
        <v>1.8</v>
      </c>
      <c r="H30" s="40">
        <v>2</v>
      </c>
      <c r="I30" s="40">
        <v>1</v>
      </c>
      <c r="J30" s="41" t="s">
        <v>68</v>
      </c>
      <c r="K30" s="40">
        <v>1</v>
      </c>
      <c r="L30" s="43" t="s">
        <v>68</v>
      </c>
      <c r="M30" s="88">
        <v>0.03</v>
      </c>
      <c r="N30" s="126">
        <v>0.46</v>
      </c>
      <c r="O30" s="41">
        <v>0.6</v>
      </c>
      <c r="P30" s="43">
        <v>1.4</v>
      </c>
      <c r="Q30" s="87">
        <v>0.5</v>
      </c>
      <c r="R30" s="40">
        <v>1.6</v>
      </c>
      <c r="S30" s="40">
        <v>1.25</v>
      </c>
      <c r="T30" s="136">
        <v>1.5</v>
      </c>
      <c r="U30" s="40" t="s">
        <v>68</v>
      </c>
      <c r="V30" s="41" t="s">
        <v>68</v>
      </c>
      <c r="W30" s="43">
        <v>0.57</v>
      </c>
      <c r="X30" s="41" t="s">
        <v>68</v>
      </c>
      <c r="Y30" s="40">
        <v>1.3</v>
      </c>
      <c r="Z30" s="195" t="s">
        <v>100</v>
      </c>
      <c r="AA30" s="217">
        <v>1.5</v>
      </c>
      <c r="AB30" s="236"/>
      <c r="AC30" s="173"/>
      <c r="AD30" s="173"/>
      <c r="AE30" s="173"/>
      <c r="AF30" s="216" t="s">
        <v>37</v>
      </c>
      <c r="AG30" s="173"/>
      <c r="AH30" s="198" t="s">
        <v>170</v>
      </c>
      <c r="AI30" s="198"/>
      <c r="AJ30" s="173"/>
      <c r="AK30" s="218" t="str">
        <f>Z30</f>
        <v>Molybdenum Mo</v>
      </c>
      <c r="AL30" s="97" t="s">
        <v>189</v>
      </c>
      <c r="AM30" s="42"/>
      <c r="AN30" s="42"/>
      <c r="AO30" s="42"/>
      <c r="AP30" s="42"/>
      <c r="AQ30" s="42"/>
      <c r="AR30" s="42"/>
      <c r="AS30" s="42"/>
      <c r="AT30" s="86"/>
      <c r="AU30" s="42"/>
      <c r="AV30" s="42"/>
      <c r="AW30" s="42"/>
      <c r="AX30" s="98" t="str">
        <f t="shared" si="2"/>
        <v>Molybdenum Mo</v>
      </c>
      <c r="AY30" s="18"/>
      <c r="AZ30" s="18"/>
      <c r="BA30" s="18"/>
      <c r="BB30" s="2"/>
      <c r="BC30" s="6"/>
    </row>
    <row r="31" spans="1:55" ht="15.75" customHeight="1">
      <c r="A31" s="70"/>
      <c r="B31" s="41" t="s">
        <v>24</v>
      </c>
      <c r="C31" s="76" t="s">
        <v>24</v>
      </c>
      <c r="D31" s="41" t="s">
        <v>24</v>
      </c>
      <c r="E31" s="41" t="s">
        <v>24</v>
      </c>
      <c r="F31" s="41" t="s">
        <v>24</v>
      </c>
      <c r="G31" s="41" t="s">
        <v>24</v>
      </c>
      <c r="H31" s="41" t="s">
        <v>24</v>
      </c>
      <c r="I31" s="41" t="s">
        <v>24</v>
      </c>
      <c r="J31" s="41" t="s">
        <v>24</v>
      </c>
      <c r="K31" s="41" t="s">
        <v>24</v>
      </c>
      <c r="L31" s="41" t="s">
        <v>24</v>
      </c>
      <c r="M31" s="41" t="s">
        <v>24</v>
      </c>
      <c r="N31" s="126" t="s">
        <v>24</v>
      </c>
      <c r="O31" s="41" t="s">
        <v>24</v>
      </c>
      <c r="P31" s="41" t="s">
        <v>24</v>
      </c>
      <c r="Q31" s="76" t="s">
        <v>24</v>
      </c>
      <c r="R31" s="41" t="s">
        <v>24</v>
      </c>
      <c r="S31" s="41" t="s">
        <v>24</v>
      </c>
      <c r="T31" s="132" t="s">
        <v>24</v>
      </c>
      <c r="U31" s="41" t="s">
        <v>24</v>
      </c>
      <c r="V31" s="41" t="s">
        <v>24</v>
      </c>
      <c r="W31" s="41" t="s">
        <v>24</v>
      </c>
      <c r="X31" s="41" t="s">
        <v>24</v>
      </c>
      <c r="Y31" s="41" t="s">
        <v>24</v>
      </c>
      <c r="Z31" s="208"/>
      <c r="AA31" s="213"/>
      <c r="AB31" s="232"/>
      <c r="AC31" s="173"/>
      <c r="AD31" s="173"/>
      <c r="AE31" s="173"/>
      <c r="AF31" s="216" t="s">
        <v>17</v>
      </c>
      <c r="AG31" s="173"/>
      <c r="AH31" s="198" t="s">
        <v>292</v>
      </c>
      <c r="AI31" s="198"/>
      <c r="AJ31" s="173"/>
      <c r="AK31" s="218">
        <f>AA30</f>
        <v>1.5</v>
      </c>
      <c r="AL31" s="40">
        <v>1.9</v>
      </c>
      <c r="AM31" s="40">
        <v>1</v>
      </c>
      <c r="AN31" s="40">
        <v>1.2</v>
      </c>
      <c r="AO31" s="40">
        <v>2</v>
      </c>
      <c r="AP31" s="41" t="s">
        <v>105</v>
      </c>
      <c r="AQ31" s="41" t="s">
        <v>92</v>
      </c>
      <c r="AR31" s="90"/>
      <c r="AS31" s="40">
        <v>0.8</v>
      </c>
      <c r="AT31" s="43" t="s">
        <v>148</v>
      </c>
      <c r="AU31" s="41">
        <v>0.175</v>
      </c>
      <c r="AV31" s="43" t="s">
        <v>47</v>
      </c>
      <c r="AW31" s="40">
        <v>2.5</v>
      </c>
      <c r="AX31" s="98">
        <f t="shared" si="2"/>
        <v>1.5</v>
      </c>
      <c r="AY31" s="18"/>
      <c r="AZ31" s="18"/>
      <c r="BA31" s="18"/>
      <c r="BB31" s="2"/>
      <c r="BC31" s="17"/>
    </row>
    <row r="32" spans="1:55" ht="15.75" customHeight="1">
      <c r="A32" s="70" t="s">
        <v>137</v>
      </c>
      <c r="B32" s="41">
        <v>0.13</v>
      </c>
      <c r="C32" s="76">
        <v>0.13</v>
      </c>
      <c r="D32" s="41">
        <v>0.1</v>
      </c>
      <c r="E32" s="41">
        <v>0.2</v>
      </c>
      <c r="F32" s="41">
        <v>0.2</v>
      </c>
      <c r="G32" s="41">
        <v>0.1</v>
      </c>
      <c r="H32" s="41">
        <v>0.1</v>
      </c>
      <c r="I32" s="41">
        <v>0.15</v>
      </c>
      <c r="J32" s="41" t="s">
        <v>68</v>
      </c>
      <c r="K32" s="41">
        <v>0.1</v>
      </c>
      <c r="L32" s="43" t="s">
        <v>68</v>
      </c>
      <c r="M32" s="88">
        <v>0.05</v>
      </c>
      <c r="N32" s="126">
        <v>0.07</v>
      </c>
      <c r="O32" s="41">
        <v>0.09</v>
      </c>
      <c r="P32" s="41">
        <v>0.1</v>
      </c>
      <c r="Q32" s="76">
        <v>0.12</v>
      </c>
      <c r="R32" s="41">
        <v>0.08</v>
      </c>
      <c r="S32" s="41">
        <v>0.13</v>
      </c>
      <c r="T32" s="132">
        <v>0.13</v>
      </c>
      <c r="U32" s="41">
        <v>0.13</v>
      </c>
      <c r="V32" s="41">
        <v>0.1</v>
      </c>
      <c r="W32" s="41">
        <v>0.37</v>
      </c>
      <c r="X32" s="43">
        <v>0.01</v>
      </c>
      <c r="Y32" s="41">
        <v>0.06</v>
      </c>
      <c r="Z32" s="195" t="s">
        <v>127</v>
      </c>
      <c r="AA32" s="213">
        <v>0.13</v>
      </c>
      <c r="AB32" s="232"/>
      <c r="AC32" s="173"/>
      <c r="AD32" s="173"/>
      <c r="AE32" s="173"/>
      <c r="AF32" s="216" t="s">
        <v>208</v>
      </c>
      <c r="AG32" s="173"/>
      <c r="AH32" s="198" t="s">
        <v>249</v>
      </c>
      <c r="AI32" s="198"/>
      <c r="AJ32" s="173"/>
      <c r="AK32" s="218" t="str">
        <f>Z32</f>
        <v>Cobalt  Co</v>
      </c>
      <c r="AL32" s="46" t="s">
        <v>82</v>
      </c>
      <c r="AM32" s="42"/>
      <c r="AN32" s="42"/>
      <c r="AO32" s="42"/>
      <c r="AP32" s="42"/>
      <c r="AQ32" s="42"/>
      <c r="AR32" s="42"/>
      <c r="AS32" s="42"/>
      <c r="AT32" s="86"/>
      <c r="AU32" s="42"/>
      <c r="AV32" s="42"/>
      <c r="AW32" s="42"/>
      <c r="AX32" s="98" t="str">
        <f t="shared" si="2"/>
        <v>Cobalt  Co</v>
      </c>
      <c r="AY32" s="18"/>
      <c r="AZ32" s="18"/>
      <c r="BA32" s="18"/>
      <c r="BB32" s="2"/>
      <c r="BC32" s="17"/>
    </row>
    <row r="33" spans="1:55" ht="15.75" customHeight="1">
      <c r="A33" s="70"/>
      <c r="B33" s="41" t="s">
        <v>24</v>
      </c>
      <c r="C33" s="76" t="s">
        <v>24</v>
      </c>
      <c r="D33" s="41" t="s">
        <v>24</v>
      </c>
      <c r="E33" s="41" t="s">
        <v>24</v>
      </c>
      <c r="F33" s="41" t="s">
        <v>24</v>
      </c>
      <c r="G33" s="41" t="s">
        <v>24</v>
      </c>
      <c r="H33" s="41" t="s">
        <v>24</v>
      </c>
      <c r="I33" s="41" t="s">
        <v>24</v>
      </c>
      <c r="J33" s="41" t="s">
        <v>24</v>
      </c>
      <c r="K33" s="41" t="s">
        <v>24</v>
      </c>
      <c r="L33" s="41" t="s">
        <v>24</v>
      </c>
      <c r="M33" s="41" t="s">
        <v>24</v>
      </c>
      <c r="N33" s="126" t="s">
        <v>24</v>
      </c>
      <c r="O33" s="41" t="s">
        <v>24</v>
      </c>
      <c r="P33" s="41" t="s">
        <v>24</v>
      </c>
      <c r="Q33" s="76" t="s">
        <v>24</v>
      </c>
      <c r="R33" s="41" t="s">
        <v>24</v>
      </c>
      <c r="S33" s="41" t="s">
        <v>24</v>
      </c>
      <c r="T33" s="132" t="s">
        <v>24</v>
      </c>
      <c r="U33" s="41" t="s">
        <v>24</v>
      </c>
      <c r="V33" s="41" t="s">
        <v>24</v>
      </c>
      <c r="W33" s="41" t="s">
        <v>24</v>
      </c>
      <c r="X33" s="41" t="s">
        <v>24</v>
      </c>
      <c r="Y33" s="41" t="s">
        <v>24</v>
      </c>
      <c r="Z33" s="195"/>
      <c r="AA33" s="213"/>
      <c r="AB33" s="232"/>
      <c r="AC33" s="173"/>
      <c r="AD33" s="173"/>
      <c r="AE33" s="173"/>
      <c r="AF33" s="216" t="s">
        <v>64</v>
      </c>
      <c r="AG33" s="173"/>
      <c r="AH33" s="173" t="s">
        <v>136</v>
      </c>
      <c r="AI33" s="173"/>
      <c r="AJ33" s="173"/>
      <c r="AK33" s="218">
        <f>AA32</f>
        <v>0.13</v>
      </c>
      <c r="AL33" s="43">
        <v>0.13</v>
      </c>
      <c r="AM33" s="41">
        <v>0.11</v>
      </c>
      <c r="AN33" s="43">
        <v>0.13</v>
      </c>
      <c r="AO33" s="43">
        <v>0.13</v>
      </c>
      <c r="AP33" s="41" t="s">
        <v>105</v>
      </c>
      <c r="AQ33" s="41" t="s">
        <v>104</v>
      </c>
      <c r="AR33" s="90"/>
      <c r="AS33" s="41">
        <v>0.125</v>
      </c>
      <c r="AT33" s="43" t="s">
        <v>117</v>
      </c>
      <c r="AU33" s="41">
        <v>0.04</v>
      </c>
      <c r="AW33" s="41">
        <v>0.1</v>
      </c>
      <c r="AX33" s="98">
        <f t="shared" si="2"/>
        <v>0.13</v>
      </c>
      <c r="AY33" s="18"/>
      <c r="AZ33" s="18"/>
      <c r="BA33" s="18"/>
      <c r="BB33" s="2"/>
      <c r="BC33" s="17"/>
    </row>
    <row r="34" spans="1:55" ht="15.75" customHeight="1">
      <c r="A34" s="70" t="s">
        <v>12</v>
      </c>
      <c r="B34" s="43">
        <v>0.3</v>
      </c>
      <c r="C34" s="87">
        <v>0.3</v>
      </c>
      <c r="D34" s="41">
        <v>0.15</v>
      </c>
      <c r="E34" s="41">
        <v>0.2</v>
      </c>
      <c r="F34" s="41">
        <v>0.17</v>
      </c>
      <c r="G34" s="41">
        <v>0.2</v>
      </c>
      <c r="H34" s="41">
        <v>0.26</v>
      </c>
      <c r="I34" s="41">
        <v>0.1</v>
      </c>
      <c r="J34" s="41" t="s">
        <v>68</v>
      </c>
      <c r="K34" s="41">
        <v>0.15</v>
      </c>
      <c r="L34" s="43" t="s">
        <v>68</v>
      </c>
      <c r="M34" s="88">
        <v>0.1</v>
      </c>
      <c r="N34" s="126">
        <v>0.28</v>
      </c>
      <c r="O34" s="86">
        <v>0.05</v>
      </c>
      <c r="P34" s="43">
        <v>0.2</v>
      </c>
      <c r="Q34" s="76">
        <v>0.15</v>
      </c>
      <c r="R34" s="41">
        <v>0.25</v>
      </c>
      <c r="S34" s="41">
        <v>0.2</v>
      </c>
      <c r="T34" s="136">
        <v>0.4</v>
      </c>
      <c r="U34" s="41">
        <v>0.3</v>
      </c>
      <c r="V34" s="49">
        <v>0.2</v>
      </c>
      <c r="W34" s="41">
        <v>0.2</v>
      </c>
      <c r="X34" s="43">
        <v>0.3</v>
      </c>
      <c r="Y34" s="41">
        <v>0.06</v>
      </c>
      <c r="Z34" s="195" t="s">
        <v>110</v>
      </c>
      <c r="AA34" s="217">
        <v>0.4</v>
      </c>
      <c r="AB34" s="237"/>
      <c r="AC34" s="173"/>
      <c r="AD34" s="173"/>
      <c r="AE34" s="173" t="s">
        <v>107</v>
      </c>
      <c r="AF34" s="198" t="s">
        <v>10</v>
      </c>
      <c r="AG34" s="173"/>
      <c r="AH34" s="219" t="s">
        <v>188</v>
      </c>
      <c r="AI34" s="219"/>
      <c r="AJ34" s="173"/>
      <c r="AK34" s="218" t="str">
        <f>Z34</f>
        <v>Selenium   Se</v>
      </c>
      <c r="AL34" s="97" t="s">
        <v>216</v>
      </c>
      <c r="AM34" s="42"/>
      <c r="AN34" s="42"/>
      <c r="AO34" s="42"/>
      <c r="AP34" s="42"/>
      <c r="AQ34" s="42"/>
      <c r="AR34" s="43" t="s">
        <v>94</v>
      </c>
      <c r="AS34" s="42"/>
      <c r="AT34" s="86"/>
      <c r="AU34" s="42"/>
      <c r="AV34" s="42"/>
      <c r="AW34" s="42"/>
      <c r="AX34" s="98" t="str">
        <f t="shared" si="2"/>
        <v>Selenium   Se</v>
      </c>
      <c r="AY34" s="18"/>
      <c r="AZ34" s="18"/>
      <c r="BA34" s="18"/>
      <c r="BB34" s="2"/>
      <c r="BC34" s="17"/>
    </row>
    <row r="35" spans="1:55" ht="15.75" customHeight="1">
      <c r="A35" s="70"/>
      <c r="B35" s="41" t="s">
        <v>24</v>
      </c>
      <c r="C35" s="76" t="s">
        <v>24</v>
      </c>
      <c r="D35" s="41" t="s">
        <v>24</v>
      </c>
      <c r="E35" s="41" t="s">
        <v>24</v>
      </c>
      <c r="F35" s="41" t="s">
        <v>24</v>
      </c>
      <c r="G35" s="41" t="s">
        <v>24</v>
      </c>
      <c r="H35" s="41" t="s">
        <v>24</v>
      </c>
      <c r="I35" s="41" t="s">
        <v>24</v>
      </c>
      <c r="J35" s="41" t="s">
        <v>24</v>
      </c>
      <c r="K35" s="41" t="s">
        <v>24</v>
      </c>
      <c r="L35" s="41" t="s">
        <v>24</v>
      </c>
      <c r="M35" s="41" t="s">
        <v>24</v>
      </c>
      <c r="N35" s="126" t="s">
        <v>24</v>
      </c>
      <c r="O35" s="41" t="s">
        <v>24</v>
      </c>
      <c r="P35" s="41" t="s">
        <v>24</v>
      </c>
      <c r="Q35" s="76" t="s">
        <v>24</v>
      </c>
      <c r="R35" s="41" t="s">
        <v>24</v>
      </c>
      <c r="S35" s="41" t="s">
        <v>24</v>
      </c>
      <c r="T35" s="132" t="s">
        <v>24</v>
      </c>
      <c r="U35" s="41" t="s">
        <v>24</v>
      </c>
      <c r="V35" s="41" t="s">
        <v>24</v>
      </c>
      <c r="W35" s="41" t="s">
        <v>24</v>
      </c>
      <c r="X35" s="41" t="s">
        <v>24</v>
      </c>
      <c r="Y35" s="41" t="s">
        <v>24</v>
      </c>
      <c r="Z35" s="208"/>
      <c r="AA35" s="220"/>
      <c r="AB35" s="238"/>
      <c r="AC35" s="173"/>
      <c r="AD35" s="173"/>
      <c r="AE35" s="173"/>
      <c r="AF35" s="198" t="s">
        <v>235</v>
      </c>
      <c r="AG35" s="173"/>
      <c r="AH35" s="173" t="s">
        <v>128</v>
      </c>
      <c r="AI35" s="173"/>
      <c r="AJ35" s="173"/>
      <c r="AK35" s="218">
        <f>AA34</f>
        <v>0.4</v>
      </c>
      <c r="AL35" s="43">
        <v>0.4</v>
      </c>
      <c r="AM35" s="43">
        <v>0.4</v>
      </c>
      <c r="AN35" s="43">
        <v>0.4</v>
      </c>
      <c r="AO35" s="43">
        <v>0.4</v>
      </c>
      <c r="AP35" s="41" t="s">
        <v>104</v>
      </c>
      <c r="AQ35" s="41" t="s">
        <v>105</v>
      </c>
      <c r="AR35" s="42"/>
      <c r="AS35" s="40" t="s">
        <v>50</v>
      </c>
      <c r="AT35" s="43" t="s">
        <v>171</v>
      </c>
      <c r="AU35" s="41">
        <v>0.03</v>
      </c>
      <c r="AV35" s="43">
        <v>0.3</v>
      </c>
      <c r="AW35" s="43">
        <v>0.3</v>
      </c>
      <c r="AX35" s="98">
        <f t="shared" si="2"/>
        <v>0.4</v>
      </c>
      <c r="AY35" s="18"/>
      <c r="AZ35" s="18"/>
      <c r="BA35" s="18"/>
      <c r="BB35" s="2"/>
      <c r="BC35" s="17"/>
    </row>
    <row r="36" spans="1:55" ht="15.75" customHeight="1">
      <c r="A36" s="70"/>
      <c r="B36" s="43"/>
      <c r="C36" s="87"/>
      <c r="D36" s="41"/>
      <c r="E36" s="41"/>
      <c r="F36" s="41"/>
      <c r="G36" s="41"/>
      <c r="H36" s="41"/>
      <c r="I36" s="41"/>
      <c r="J36" s="41"/>
      <c r="K36" s="41"/>
      <c r="L36" s="41"/>
      <c r="M36" s="88"/>
      <c r="N36" s="126"/>
      <c r="O36" s="86"/>
      <c r="P36" s="41"/>
      <c r="Q36" s="76"/>
      <c r="R36" s="41"/>
      <c r="S36" s="41"/>
      <c r="T36" s="136"/>
      <c r="U36" s="41"/>
      <c r="V36" s="41"/>
      <c r="W36" s="41"/>
      <c r="X36" s="41"/>
      <c r="Y36" s="41"/>
      <c r="Z36" s="195" t="s">
        <v>245</v>
      </c>
      <c r="AA36" s="221" t="s">
        <v>246</v>
      </c>
      <c r="AB36" s="239"/>
      <c r="AC36" s="173"/>
      <c r="AD36" s="173"/>
      <c r="AE36" s="173"/>
      <c r="AF36" s="198" t="s">
        <v>290</v>
      </c>
      <c r="AG36" s="173"/>
      <c r="AH36" s="197" t="s">
        <v>179</v>
      </c>
      <c r="AI36" s="197"/>
      <c r="AJ36" s="173" t="s">
        <v>106</v>
      </c>
      <c r="AK36" s="218" t="str">
        <f>Z36</f>
        <v>Iodine I</v>
      </c>
      <c r="AL36" s="46" t="s">
        <v>291</v>
      </c>
      <c r="AM36" s="18"/>
      <c r="AN36" s="18"/>
      <c r="AO36" s="18"/>
      <c r="AP36" s="41"/>
      <c r="AQ36" s="41"/>
      <c r="AR36" s="90"/>
      <c r="AS36" s="40"/>
      <c r="AT36" s="40"/>
      <c r="AU36" s="41"/>
      <c r="AV36" s="43"/>
      <c r="AW36" s="43"/>
      <c r="AX36" s="98" t="str">
        <f>AK36</f>
        <v>Iodine I</v>
      </c>
      <c r="AY36" s="18"/>
      <c r="AZ36" s="18"/>
      <c r="BA36" s="18"/>
      <c r="BB36" s="2"/>
      <c r="BC36" s="17"/>
    </row>
    <row r="37" spans="1:55" ht="15.75" customHeight="1">
      <c r="A37" s="70"/>
      <c r="B37" s="43"/>
      <c r="C37" s="87"/>
      <c r="D37" s="41">
        <v>8</v>
      </c>
      <c r="E37" s="41">
        <f>D37*C16</f>
        <v>0.0194</v>
      </c>
      <c r="F37" s="41">
        <f>E37*1000</f>
        <v>19.400000000000002</v>
      </c>
      <c r="G37" s="41">
        <f>D37*C16</f>
        <v>0.0194</v>
      </c>
      <c r="H37" s="41"/>
      <c r="I37" s="41"/>
      <c r="J37" s="41"/>
      <c r="K37" s="41"/>
      <c r="L37" s="41"/>
      <c r="M37" s="88"/>
      <c r="N37" s="88"/>
      <c r="O37" s="86"/>
      <c r="P37" s="41"/>
      <c r="Q37" s="76"/>
      <c r="R37" s="41"/>
      <c r="S37" s="41"/>
      <c r="T37" s="100"/>
      <c r="U37" s="41"/>
      <c r="V37" s="41"/>
      <c r="W37" s="41"/>
      <c r="X37" s="41"/>
      <c r="Y37" s="45">
        <v>72</v>
      </c>
      <c r="Z37" s="195" t="s">
        <v>217</v>
      </c>
      <c r="AA37" s="222" t="s">
        <v>211</v>
      </c>
      <c r="AB37" s="239"/>
      <c r="AC37" s="223"/>
      <c r="AD37" s="178"/>
      <c r="AE37" s="178"/>
      <c r="AF37" s="180" t="s">
        <v>229</v>
      </c>
      <c r="AG37" s="176"/>
      <c r="AH37" s="180" t="s">
        <v>22</v>
      </c>
      <c r="AI37" s="176"/>
      <c r="AJ37" s="173"/>
      <c r="AK37" s="218" t="str">
        <f>Z37</f>
        <v>Aluminium Al</v>
      </c>
      <c r="AL37" s="107" t="s">
        <v>219</v>
      </c>
      <c r="AM37" s="18"/>
      <c r="AN37" s="18"/>
      <c r="AO37" s="18"/>
      <c r="AP37" s="41"/>
      <c r="AQ37" s="41"/>
      <c r="AR37" s="90"/>
      <c r="AS37" s="40"/>
      <c r="AT37" s="40"/>
      <c r="AU37" s="41"/>
      <c r="AV37" s="43"/>
      <c r="AW37" s="43"/>
      <c r="AX37" s="98" t="str">
        <f t="shared" si="2"/>
        <v>Aluminium Al</v>
      </c>
      <c r="AY37" s="18"/>
      <c r="AZ37" s="18"/>
      <c r="BA37" s="18"/>
      <c r="BB37" s="2"/>
      <c r="BC37" s="17"/>
    </row>
    <row r="38" spans="1:54" ht="15.75" customHeight="1">
      <c r="A38" s="70" t="s">
        <v>203</v>
      </c>
      <c r="B38" s="45" t="s">
        <v>211</v>
      </c>
      <c r="C38" s="84" t="s">
        <v>211</v>
      </c>
      <c r="D38" s="46" t="s">
        <v>212</v>
      </c>
      <c r="E38" s="41"/>
      <c r="F38" s="89"/>
      <c r="G38" s="89"/>
      <c r="H38" s="43"/>
      <c r="I38" s="89"/>
      <c r="J38" s="41"/>
      <c r="K38" s="43"/>
      <c r="L38" s="90" t="str">
        <f aca="true" t="shared" si="3" ref="L38:N39">L4</f>
        <v>Maize</v>
      </c>
      <c r="M38" s="90" t="str">
        <f t="shared" si="3"/>
        <v>Maize</v>
      </c>
      <c r="N38" s="70" t="s">
        <v>8</v>
      </c>
      <c r="O38" s="90"/>
      <c r="P38" s="43"/>
      <c r="Q38" s="43"/>
      <c r="R38" s="41"/>
      <c r="S38" s="43"/>
      <c r="T38" s="109"/>
      <c r="U38" s="43"/>
      <c r="V38" s="43"/>
      <c r="W38" s="43">
        <v>64</v>
      </c>
      <c r="X38" s="43"/>
      <c r="Y38" s="41" t="s">
        <v>24</v>
      </c>
      <c r="Z38" s="195" t="s">
        <v>20</v>
      </c>
      <c r="AA38" s="224" t="s">
        <v>32</v>
      </c>
      <c r="AB38" s="240"/>
      <c r="AC38" s="178"/>
      <c r="AD38" s="178"/>
      <c r="AE38" s="173"/>
      <c r="AF38" s="180" t="s">
        <v>247</v>
      </c>
      <c r="AG38" s="176"/>
      <c r="AH38" s="173" t="s">
        <v>221</v>
      </c>
      <c r="AI38" s="180"/>
      <c r="AJ38" s="173"/>
      <c r="AK38" s="225" t="str">
        <f>Z38</f>
        <v>Nitrates</v>
      </c>
      <c r="AL38" s="7" t="s">
        <v>220</v>
      </c>
      <c r="AM38" s="45"/>
      <c r="AN38" s="45"/>
      <c r="AO38" s="45"/>
      <c r="AP38" s="41"/>
      <c r="AQ38" s="41"/>
      <c r="AR38" s="5"/>
      <c r="AS38" s="4"/>
      <c r="AV38" s="4"/>
      <c r="AW38" s="9"/>
      <c r="AX38" s="12"/>
      <c r="AY38" s="2"/>
      <c r="AZ38" s="2"/>
      <c r="BA38" s="2"/>
      <c r="BB38" s="2"/>
    </row>
    <row r="39" spans="1:54" ht="15.75" customHeight="1">
      <c r="A39" s="1"/>
      <c r="B39" s="33"/>
      <c r="C39" s="5"/>
      <c r="D39" s="33" t="str">
        <f aca="true" t="shared" si="4" ref="D39:F40">D4</f>
        <v>Chicory</v>
      </c>
      <c r="E39" s="33" t="str">
        <f t="shared" si="4"/>
        <v>Clover</v>
      </c>
      <c r="F39" s="33" t="str">
        <f t="shared" si="4"/>
        <v>Clover</v>
      </c>
      <c r="G39" s="33" t="str">
        <f>G4</f>
        <v>Cocksfoot</v>
      </c>
      <c r="H39" s="33" t="str">
        <f>H3</f>
        <v>Fescue -</v>
      </c>
      <c r="I39" s="5"/>
      <c r="J39" s="33" t="str">
        <f>J4</f>
        <v>Lotus M or</v>
      </c>
      <c r="K39" s="5"/>
      <c r="L39" s="33" t="str">
        <f t="shared" si="3"/>
        <v>Silage</v>
      </c>
      <c r="M39" s="33" t="str">
        <f t="shared" si="3"/>
        <v>Silage</v>
      </c>
      <c r="N39" s="33" t="str">
        <f t="shared" si="3"/>
        <v>Silage</v>
      </c>
      <c r="O39" s="33" t="str">
        <f>O5</f>
        <v>Nutrifeed</v>
      </c>
      <c r="P39" s="33" t="str">
        <f aca="true" t="shared" si="5" ref="P39:U40">P4</f>
        <v>Paspalum</v>
      </c>
      <c r="Q39" s="33" t="str">
        <f>Q4</f>
        <v>Plantain</v>
      </c>
      <c r="R39" s="33" t="str">
        <f t="shared" si="5"/>
        <v>Prairie</v>
      </c>
      <c r="S39" s="33" t="e">
        <f>#REF!</f>
        <v>#REF!</v>
      </c>
      <c r="T39" s="101" t="str">
        <f t="shared" si="5"/>
        <v>Ryegrass</v>
      </c>
      <c r="U39" s="33" t="str">
        <f t="shared" si="5"/>
        <v>Star-</v>
      </c>
      <c r="V39" s="4"/>
      <c r="W39" s="33" t="str">
        <f>W4</f>
        <v>Tomato leaf</v>
      </c>
      <c r="X39" s="33" t="str">
        <f>X4</f>
        <v>Turnips</v>
      </c>
      <c r="Z39" s="13" t="s">
        <v>181</v>
      </c>
      <c r="AA39" s="16" t="s">
        <v>230</v>
      </c>
      <c r="AB39" s="36"/>
      <c r="AC39" s="2"/>
      <c r="AD39" s="2"/>
      <c r="AE39" s="2"/>
      <c r="AG39" s="2"/>
      <c r="AH39" s="2"/>
      <c r="AI39" s="2"/>
      <c r="AJ39" s="2"/>
      <c r="AK39" s="2"/>
      <c r="AL39" s="38"/>
      <c r="AM39" s="43"/>
      <c r="AP39" s="41"/>
      <c r="AQ39" s="41"/>
      <c r="AR39" s="5"/>
      <c r="AS39" s="4"/>
      <c r="AT39" s="247" t="s">
        <v>61</v>
      </c>
      <c r="AU39" s="247"/>
      <c r="AV39" s="4"/>
      <c r="AW39" s="9"/>
      <c r="AX39" s="2"/>
      <c r="AY39" s="2"/>
      <c r="AZ39" s="2"/>
      <c r="BA39" s="2"/>
      <c r="BB39" s="2"/>
    </row>
    <row r="40" spans="1:55" ht="15.75" customHeight="1">
      <c r="A40" s="1"/>
      <c r="B40" s="54" t="str">
        <f>B4</f>
        <v>Alpacas</v>
      </c>
      <c r="C40" s="34" t="str">
        <f>C4</f>
        <v>75% ryegrass</v>
      </c>
      <c r="D40" s="33" t="str">
        <f t="shared" si="4"/>
        <v>Puna</v>
      </c>
      <c r="E40" s="33" t="str">
        <f t="shared" si="4"/>
        <v>White</v>
      </c>
      <c r="F40" s="33" t="str">
        <f t="shared" si="4"/>
        <v>Red</v>
      </c>
      <c r="G40" s="33" t="str">
        <f>G5</f>
        <v>Orchard G</v>
      </c>
      <c r="H40" s="33" t="str">
        <f>H5</f>
        <v>Endophyte</v>
      </c>
      <c r="I40" s="33" t="str">
        <f>I5</f>
        <v>Kikuyu</v>
      </c>
      <c r="J40" s="33" t="str">
        <f>J5</f>
        <v>Birdsfoot Trefoil</v>
      </c>
      <c r="K40" s="33" t="str">
        <f>K4</f>
        <v>Lucerne</v>
      </c>
      <c r="L40" s="33">
        <f>L2</f>
        <v>0</v>
      </c>
      <c r="M40" s="33" t="str">
        <f>M3</f>
        <v>NZ</v>
      </c>
      <c r="N40" s="66" t="str">
        <f>N3</f>
        <v>33,000 kg/ha yield.</v>
      </c>
      <c r="P40" s="33" t="str">
        <f t="shared" si="5"/>
        <v>dilatatum</v>
      </c>
      <c r="Q40" s="33" t="str">
        <f>Q5</f>
        <v>Tonic</v>
      </c>
      <c r="R40" s="33" t="str">
        <f t="shared" si="5"/>
        <v>VJ</v>
      </c>
      <c r="S40" s="33" t="str">
        <f t="shared" si="5"/>
        <v>Maru</v>
      </c>
      <c r="T40" s="101" t="str">
        <f t="shared" si="5"/>
        <v>Per&amp;Italian</v>
      </c>
      <c r="U40" s="33" t="str">
        <f t="shared" si="5"/>
        <v>grass</v>
      </c>
      <c r="V40" s="33" t="str">
        <f>V5</f>
        <v>Timothy</v>
      </c>
      <c r="W40" s="33" t="str">
        <f>W5</f>
        <v>Outdoors</v>
      </c>
      <c r="X40" s="33" t="str">
        <f>X5</f>
        <v>Swedes</v>
      </c>
      <c r="Y40" s="4"/>
      <c r="Z40" s="142" t="s">
        <v>268</v>
      </c>
      <c r="AA40" s="2"/>
      <c r="AB40" s="2"/>
      <c r="AC40" s="2"/>
      <c r="AD40" s="27"/>
      <c r="AE40" s="4"/>
      <c r="AF40" s="10"/>
      <c r="AG40" s="10"/>
      <c r="AH40" s="2"/>
      <c r="AI40" s="2"/>
      <c r="AJ40" s="10"/>
      <c r="AK40" s="156" t="s">
        <v>61</v>
      </c>
      <c r="AP40" s="2"/>
      <c r="AQ40" s="2"/>
      <c r="AR40" s="5"/>
      <c r="AS40" s="4"/>
      <c r="AT40" s="106" t="s">
        <v>62</v>
      </c>
      <c r="AU40" s="106"/>
      <c r="AV40" s="4"/>
      <c r="AW40" s="2"/>
      <c r="AX40" s="2"/>
      <c r="AY40" s="2"/>
      <c r="AZ40" s="2"/>
      <c r="BA40" s="2"/>
      <c r="BB40" s="2"/>
      <c r="BC40" s="17"/>
    </row>
    <row r="41" spans="2:54" ht="15.75" customHeight="1">
      <c r="B41" s="33" t="str">
        <f>B5</f>
        <v>&amp; llamas</v>
      </c>
      <c r="C41" s="2"/>
      <c r="D41" s="2"/>
      <c r="E41" s="3"/>
      <c r="F41" s="2"/>
      <c r="G41" s="2"/>
      <c r="H41" s="2"/>
      <c r="I41" s="2"/>
      <c r="J41" s="2"/>
      <c r="K41" s="2"/>
      <c r="L41" s="114"/>
      <c r="M41" s="5"/>
      <c r="N41" s="116"/>
      <c r="O41" s="4"/>
      <c r="P41" s="5"/>
      <c r="Q41" s="5"/>
      <c r="R41" s="5"/>
      <c r="S41" s="4"/>
      <c r="T41" s="102"/>
      <c r="U41" s="4"/>
      <c r="V41" s="4"/>
      <c r="W41" s="4"/>
      <c r="Z41" s="143" t="s">
        <v>250</v>
      </c>
      <c r="AA41" s="2"/>
      <c r="AB41" s="2"/>
      <c r="AC41" s="2"/>
      <c r="AD41" s="2"/>
      <c r="AE41" s="2"/>
      <c r="AF41" s="2"/>
      <c r="AG41" s="10"/>
      <c r="AJ41" s="10"/>
      <c r="AK41" s="153" t="s">
        <v>62</v>
      </c>
      <c r="AL41" s="39"/>
      <c r="AP41" s="2"/>
      <c r="AQ41" s="2"/>
      <c r="AR41" s="5"/>
      <c r="AS41" s="4"/>
      <c r="AT41" s="106" t="s">
        <v>28</v>
      </c>
      <c r="AU41" s="106"/>
      <c r="AV41" s="4"/>
      <c r="AW41" s="2"/>
      <c r="AX41" s="2"/>
      <c r="AY41" s="2"/>
      <c r="AZ41" s="2"/>
      <c r="BA41" s="2"/>
      <c r="BB41" s="2"/>
    </row>
    <row r="42" spans="1:54" ht="15.75" customHeight="1">
      <c r="A42" s="10"/>
      <c r="B42" s="2"/>
      <c r="C42" s="1" t="s">
        <v>39</v>
      </c>
      <c r="D42" s="2"/>
      <c r="E42" s="3"/>
      <c r="F42" s="2"/>
      <c r="G42" s="2"/>
      <c r="H42" s="2"/>
      <c r="I42" s="2"/>
      <c r="J42" s="2"/>
      <c r="K42" s="1"/>
      <c r="L42" s="4"/>
      <c r="M42" s="2"/>
      <c r="N42" s="4"/>
      <c r="O42" s="5"/>
      <c r="P42" s="5"/>
      <c r="Q42" s="5"/>
      <c r="R42" s="4"/>
      <c r="T42" s="99"/>
      <c r="U42" s="4"/>
      <c r="V42" s="4"/>
      <c r="W42" s="4"/>
      <c r="X42" s="28"/>
      <c r="Z42" s="144" t="s">
        <v>251</v>
      </c>
      <c r="AA42" s="2"/>
      <c r="AB42" s="2"/>
      <c r="AC42" s="2"/>
      <c r="AD42" s="2"/>
      <c r="AE42" s="2"/>
      <c r="AF42" s="2"/>
      <c r="AG42" s="10"/>
      <c r="AJ42" s="10"/>
      <c r="AK42" s="153" t="s">
        <v>28</v>
      </c>
      <c r="AL42" s="39"/>
      <c r="AP42" s="2"/>
      <c r="AQ42" s="2"/>
      <c r="AR42" s="5"/>
      <c r="AS42" s="4"/>
      <c r="AT42" s="106" t="s">
        <v>114</v>
      </c>
      <c r="AU42" s="106"/>
      <c r="AV42" s="4"/>
      <c r="AW42" s="2"/>
      <c r="AX42" s="2"/>
      <c r="AY42" s="2"/>
      <c r="AZ42" s="2"/>
      <c r="BA42" s="2"/>
      <c r="BB42" s="2"/>
    </row>
    <row r="43" spans="1:54" ht="15.75" customHeight="1">
      <c r="A43" s="10"/>
      <c r="B43" s="3"/>
      <c r="D43" s="2"/>
      <c r="E43" s="3"/>
      <c r="F43" s="2"/>
      <c r="H43" s="2"/>
      <c r="I43" s="57"/>
      <c r="J43" s="57"/>
      <c r="K43" s="58"/>
      <c r="L43" s="59"/>
      <c r="M43" s="2"/>
      <c r="N43" s="4"/>
      <c r="O43" s="5"/>
      <c r="P43" s="5"/>
      <c r="Q43" s="5"/>
      <c r="R43" s="4"/>
      <c r="T43" s="99"/>
      <c r="U43" s="4"/>
      <c r="V43" s="4"/>
      <c r="W43" s="4"/>
      <c r="X43" s="28"/>
      <c r="Y43" s="4"/>
      <c r="Z43" s="143" t="s">
        <v>252</v>
      </c>
      <c r="AA43" s="2"/>
      <c r="AB43" s="2"/>
      <c r="AC43" s="2"/>
      <c r="AD43" s="2"/>
      <c r="AE43" s="2"/>
      <c r="AF43" s="2"/>
      <c r="AI43" s="35"/>
      <c r="AJ43" s="35"/>
      <c r="AK43" s="153" t="s">
        <v>114</v>
      </c>
      <c r="AL43" s="39"/>
      <c r="AP43" s="2"/>
      <c r="AQ43" s="2"/>
      <c r="AR43" s="5"/>
      <c r="AS43" s="4"/>
      <c r="AT43" s="106" t="s">
        <v>29</v>
      </c>
      <c r="AU43" s="106"/>
      <c r="AV43" s="4"/>
      <c r="AW43" s="2"/>
      <c r="AX43" s="2"/>
      <c r="AY43" s="2"/>
      <c r="AZ43" s="2"/>
      <c r="BA43" s="2"/>
      <c r="BB43" s="2"/>
    </row>
    <row r="44" spans="1:54" ht="16.5" customHeight="1">
      <c r="A44" s="2"/>
      <c r="B44" s="2"/>
      <c r="D44" s="2"/>
      <c r="E44" s="2"/>
      <c r="F44" s="2"/>
      <c r="H44" s="2"/>
      <c r="I44" s="60"/>
      <c r="J44" s="60"/>
      <c r="K44" s="61"/>
      <c r="L44" s="59"/>
      <c r="M44" s="2"/>
      <c r="N44" s="2"/>
      <c r="O44" s="2"/>
      <c r="P44" s="2"/>
      <c r="Q44" s="2"/>
      <c r="R44" s="2"/>
      <c r="T44" s="103"/>
      <c r="U44" s="2"/>
      <c r="V44" s="2"/>
      <c r="W44" s="2"/>
      <c r="X44" s="4"/>
      <c r="Y44" s="4"/>
      <c r="Z44" s="144" t="s">
        <v>35</v>
      </c>
      <c r="AA44" s="2"/>
      <c r="AB44" s="2"/>
      <c r="AC44" s="2"/>
      <c r="AD44" s="2"/>
      <c r="AE44" s="2"/>
      <c r="AF44" s="2"/>
      <c r="AG44" s="2"/>
      <c r="AH44" s="65"/>
      <c r="AK44" s="153" t="s">
        <v>29</v>
      </c>
      <c r="AL44" s="16"/>
      <c r="AM44" s="4"/>
      <c r="AN44" s="4"/>
      <c r="AO44" s="4"/>
      <c r="AP44" s="2"/>
      <c r="AQ44" s="2"/>
      <c r="AR44" s="5"/>
      <c r="AS44" s="4"/>
      <c r="AT44" s="105" t="s">
        <v>63</v>
      </c>
      <c r="AU44" s="106" t="s">
        <v>13</v>
      </c>
      <c r="AV44" s="4"/>
      <c r="AW44" s="2"/>
      <c r="AX44" s="2"/>
      <c r="AY44" s="2"/>
      <c r="AZ44" s="2"/>
      <c r="BA44" s="2"/>
      <c r="BB44" s="2"/>
    </row>
    <row r="45" spans="2:54" ht="16.5" customHeight="1">
      <c r="B45" s="157" t="s">
        <v>213</v>
      </c>
      <c r="D45" s="2"/>
      <c r="E45" s="2"/>
      <c r="F45" s="2"/>
      <c r="H45" s="2"/>
      <c r="I45" s="57"/>
      <c r="J45" s="57"/>
      <c r="K45" s="58"/>
      <c r="L45" s="59"/>
      <c r="M45" s="2"/>
      <c r="N45" s="2"/>
      <c r="O45" s="2"/>
      <c r="P45" s="2"/>
      <c r="Q45" s="2"/>
      <c r="R45" s="2"/>
      <c r="T45" s="103"/>
      <c r="U45" s="2"/>
      <c r="V45" s="2"/>
      <c r="W45" s="2"/>
      <c r="X45" s="4"/>
      <c r="Z45" s="143" t="s">
        <v>0</v>
      </c>
      <c r="AA45" s="2"/>
      <c r="AB45" s="2"/>
      <c r="AC45" s="2"/>
      <c r="AD45" s="2"/>
      <c r="AE45" s="2"/>
      <c r="AF45" s="2"/>
      <c r="AG45" s="55"/>
      <c r="AK45" s="154" t="s">
        <v>63</v>
      </c>
      <c r="AL45" s="153" t="s">
        <v>13</v>
      </c>
      <c r="AM45" s="2"/>
      <c r="AN45" s="4"/>
      <c r="AO45" s="4"/>
      <c r="AP45" s="2"/>
      <c r="AQ45" s="51"/>
      <c r="AR45" s="5"/>
      <c r="AS45" s="4"/>
      <c r="AT45" s="105" t="s">
        <v>56</v>
      </c>
      <c r="AU45" s="106" t="s">
        <v>178</v>
      </c>
      <c r="AV45" s="4"/>
      <c r="AW45" s="2"/>
      <c r="AX45" s="2"/>
      <c r="AY45" s="2"/>
      <c r="AZ45" s="2"/>
      <c r="BA45" s="2"/>
      <c r="BB45" s="2"/>
    </row>
    <row r="46" spans="2:54" ht="16.5" customHeight="1">
      <c r="B46" s="70" t="s">
        <v>70</v>
      </c>
      <c r="D46" s="2"/>
      <c r="E46" s="2"/>
      <c r="F46" s="2"/>
      <c r="H46" s="2"/>
      <c r="I46" s="60"/>
      <c r="J46" s="61"/>
      <c r="K46" s="61"/>
      <c r="L46" s="59"/>
      <c r="M46" s="4"/>
      <c r="N46" s="4"/>
      <c r="O46" s="5"/>
      <c r="P46" s="4"/>
      <c r="Q46" s="4"/>
      <c r="R46" s="4"/>
      <c r="T46" s="99"/>
      <c r="U46" s="4"/>
      <c r="V46" s="4"/>
      <c r="W46" s="4"/>
      <c r="X46" s="4"/>
      <c r="Y46" s="4"/>
      <c r="Z46" s="143" t="s">
        <v>253</v>
      </c>
      <c r="AA46" s="2"/>
      <c r="AB46" s="2"/>
      <c r="AC46" s="2"/>
      <c r="AD46" s="2"/>
      <c r="AE46" s="2"/>
      <c r="AF46" s="2"/>
      <c r="AJ46" s="16"/>
      <c r="AK46" s="154" t="s">
        <v>56</v>
      </c>
      <c r="AL46" s="153" t="s">
        <v>178</v>
      </c>
      <c r="AM46" s="2"/>
      <c r="AN46" s="4"/>
      <c r="AO46" s="2"/>
      <c r="AP46" s="2"/>
      <c r="AQ46" s="2"/>
      <c r="AR46" s="5"/>
      <c r="AS46" s="4"/>
      <c r="AT46" s="105" t="s">
        <v>130</v>
      </c>
      <c r="AU46" s="106" t="s">
        <v>44</v>
      </c>
      <c r="AV46" s="4"/>
      <c r="AW46" s="2"/>
      <c r="AX46" s="2"/>
      <c r="AY46" s="2"/>
      <c r="AZ46" s="2"/>
      <c r="BA46" s="2"/>
      <c r="BB46" s="2"/>
    </row>
    <row r="47" spans="2:54" ht="16.5" customHeight="1">
      <c r="B47" s="93" t="s">
        <v>186</v>
      </c>
      <c r="D47" s="2"/>
      <c r="E47" s="2"/>
      <c r="F47" s="2"/>
      <c r="H47" s="2"/>
      <c r="I47" s="57"/>
      <c r="J47" s="57"/>
      <c r="K47" s="62"/>
      <c r="L47" s="63"/>
      <c r="M47" s="2"/>
      <c r="N47" s="2"/>
      <c r="O47" s="2"/>
      <c r="P47" s="2"/>
      <c r="Q47" s="2"/>
      <c r="R47" s="2"/>
      <c r="T47" s="103"/>
      <c r="U47" s="2"/>
      <c r="V47" s="2"/>
      <c r="W47" s="2"/>
      <c r="X47" s="2"/>
      <c r="Y47" s="2"/>
      <c r="Z47" s="145" t="s">
        <v>101</v>
      </c>
      <c r="AA47" s="2"/>
      <c r="AB47" s="2"/>
      <c r="AC47" s="2"/>
      <c r="AD47" s="2"/>
      <c r="AE47" s="4"/>
      <c r="AF47" s="2"/>
      <c r="AJ47" s="16"/>
      <c r="AK47" s="154" t="s">
        <v>130</v>
      </c>
      <c r="AL47" s="153" t="s">
        <v>44</v>
      </c>
      <c r="AM47" s="2"/>
      <c r="AN47" s="4"/>
      <c r="AO47" s="2"/>
      <c r="AP47" s="2"/>
      <c r="AQ47" s="2"/>
      <c r="AR47" s="2"/>
      <c r="AS47" s="2"/>
      <c r="AT47" s="105" t="s">
        <v>156</v>
      </c>
      <c r="AU47" s="105"/>
      <c r="AV47" s="2"/>
      <c r="AW47" s="2"/>
      <c r="AX47" s="2"/>
      <c r="AY47" s="2"/>
      <c r="AZ47" s="2"/>
      <c r="BA47" s="2"/>
      <c r="BB47" s="2"/>
    </row>
    <row r="48" spans="2:54" ht="16.5" customHeight="1">
      <c r="B48" s="158" t="s">
        <v>282</v>
      </c>
      <c r="D48" s="2"/>
      <c r="E48" s="2"/>
      <c r="F48" s="2"/>
      <c r="H48" s="2"/>
      <c r="I48" s="61"/>
      <c r="J48" s="61"/>
      <c r="K48" s="61"/>
      <c r="L48" s="63"/>
      <c r="M48" s="2"/>
      <c r="N48" s="2"/>
      <c r="O48" s="2"/>
      <c r="P48" s="2"/>
      <c r="Q48" s="2"/>
      <c r="R48" s="2"/>
      <c r="T48" s="103"/>
      <c r="U48" s="2"/>
      <c r="V48" s="2"/>
      <c r="W48" s="2"/>
      <c r="X48" s="2"/>
      <c r="Y48" s="2"/>
      <c r="Z48" s="145" t="s">
        <v>254</v>
      </c>
      <c r="AA48" s="2"/>
      <c r="AB48" s="2"/>
      <c r="AC48" s="2"/>
      <c r="AD48" s="2"/>
      <c r="AE48" s="4"/>
      <c r="AF48" s="10"/>
      <c r="AJ48" s="10"/>
      <c r="AK48" s="154" t="s">
        <v>156</v>
      </c>
      <c r="AL48" s="2"/>
      <c r="AM48" s="2"/>
      <c r="AN48" s="2"/>
      <c r="AO48" s="2"/>
      <c r="AP48" s="2"/>
      <c r="AQ48" s="2"/>
      <c r="AR48" s="2"/>
      <c r="AS48" s="2"/>
      <c r="AT48" s="2"/>
      <c r="AU48" s="2"/>
      <c r="AV48" s="2"/>
      <c r="AW48" s="2"/>
      <c r="AX48" s="2"/>
      <c r="AY48" s="2"/>
      <c r="AZ48" s="2"/>
      <c r="BA48" s="2"/>
      <c r="BB48" s="2"/>
    </row>
    <row r="49" spans="2:43" ht="16.5" customHeight="1">
      <c r="B49" s="159" t="s">
        <v>281</v>
      </c>
      <c r="D49" s="2"/>
      <c r="E49" s="2"/>
      <c r="F49" s="2"/>
      <c r="H49" s="2"/>
      <c r="I49" s="57"/>
      <c r="J49" s="57"/>
      <c r="K49" s="62"/>
      <c r="L49" s="63"/>
      <c r="M49" s="2"/>
      <c r="N49" s="2"/>
      <c r="O49" s="2"/>
      <c r="P49" s="2"/>
      <c r="Q49" s="2"/>
      <c r="R49" s="2"/>
      <c r="T49" s="103"/>
      <c r="U49" s="2"/>
      <c r="V49" s="2"/>
      <c r="W49" s="2"/>
      <c r="X49" s="2"/>
      <c r="Y49" s="2"/>
      <c r="Z49" s="146" t="s">
        <v>255</v>
      </c>
      <c r="AA49" s="16"/>
      <c r="AB49" s="9"/>
      <c r="AC49" s="2"/>
      <c r="AD49" s="2"/>
      <c r="AE49" s="4"/>
      <c r="AF49" s="10"/>
      <c r="AH49" s="2"/>
      <c r="AI49" s="2"/>
      <c r="AJ49" s="16"/>
      <c r="AK49" s="2"/>
      <c r="AL49" s="2"/>
      <c r="AM49" s="2"/>
      <c r="AN49" s="2"/>
      <c r="AO49" s="2"/>
      <c r="AP49" s="2"/>
      <c r="AQ49" s="55" t="s">
        <v>146</v>
      </c>
    </row>
    <row r="50" spans="1:43" ht="16.5" customHeight="1">
      <c r="A50" s="7" t="str">
        <f>A6</f>
        <v>Nitrogen N%</v>
      </c>
      <c r="B50" s="160">
        <v>-0.425</v>
      </c>
      <c r="D50" s="2"/>
      <c r="E50" s="2"/>
      <c r="F50" s="2"/>
      <c r="H50" s="2"/>
      <c r="I50" s="61"/>
      <c r="J50" s="61"/>
      <c r="K50" s="61"/>
      <c r="L50" s="63"/>
      <c r="M50" s="2"/>
      <c r="N50" s="2"/>
      <c r="O50" s="2"/>
      <c r="P50" s="2"/>
      <c r="Q50" s="2"/>
      <c r="R50" s="2"/>
      <c r="T50" s="103"/>
      <c r="U50" s="2"/>
      <c r="V50" s="2"/>
      <c r="W50" s="2"/>
      <c r="X50" s="2"/>
      <c r="Y50" s="2"/>
      <c r="Z50" s="145" t="s">
        <v>79</v>
      </c>
      <c r="AA50" s="16"/>
      <c r="AB50" s="9"/>
      <c r="AC50" s="2"/>
      <c r="AD50" s="2"/>
      <c r="AE50" s="4"/>
      <c r="AF50" s="10"/>
      <c r="AG50" s="2"/>
      <c r="AH50" s="10"/>
      <c r="AI50" s="10"/>
      <c r="AJ50" s="16"/>
      <c r="AK50" s="10"/>
      <c r="AL50" s="2"/>
      <c r="AM50" s="2"/>
      <c r="AN50" s="2"/>
      <c r="AO50" s="2"/>
      <c r="AP50" s="2"/>
      <c r="AQ50" s="55" t="s">
        <v>147</v>
      </c>
    </row>
    <row r="51" spans="1:43" ht="16.5" customHeight="1">
      <c r="A51" s="7" t="str">
        <f aca="true" t="shared" si="6" ref="A51:A78">A7</f>
        <v>Crude protein</v>
      </c>
      <c r="B51" s="161"/>
      <c r="D51" s="2"/>
      <c r="E51" s="2"/>
      <c r="F51" s="2"/>
      <c r="H51" s="2"/>
      <c r="I51" s="57"/>
      <c r="J51" s="57"/>
      <c r="K51" s="62"/>
      <c r="L51" s="63"/>
      <c r="M51" s="2"/>
      <c r="N51" s="2"/>
      <c r="O51" s="2"/>
      <c r="P51" s="2"/>
      <c r="Q51" s="2"/>
      <c r="R51" s="2"/>
      <c r="T51" s="103"/>
      <c r="U51" s="2"/>
      <c r="V51" s="2"/>
      <c r="W51" s="2"/>
      <c r="X51" s="2"/>
      <c r="Y51" s="2"/>
      <c r="Z51" s="143" t="s">
        <v>256</v>
      </c>
      <c r="AA51" s="2"/>
      <c r="AB51" s="2"/>
      <c r="AC51" s="2"/>
      <c r="AD51" s="2"/>
      <c r="AE51" s="9"/>
      <c r="AF51" s="10"/>
      <c r="AG51" s="2"/>
      <c r="AH51" s="10"/>
      <c r="AI51" s="10"/>
      <c r="AJ51" s="16"/>
      <c r="AK51" s="10"/>
      <c r="AL51" s="2"/>
      <c r="AM51" s="2"/>
      <c r="AN51" s="2"/>
      <c r="AO51" s="2"/>
      <c r="AP51" s="2"/>
      <c r="AQ51" s="2"/>
    </row>
    <row r="52" spans="1:46" ht="16.5" customHeight="1">
      <c r="A52" s="7" t="str">
        <f t="shared" si="6"/>
        <v>Phosphorus  P%</v>
      </c>
      <c r="B52" s="161">
        <v>-0.27906976744186046</v>
      </c>
      <c r="D52" s="2"/>
      <c r="E52" s="2"/>
      <c r="F52" s="2"/>
      <c r="H52" s="2"/>
      <c r="I52" s="61"/>
      <c r="J52" s="61"/>
      <c r="K52" s="61"/>
      <c r="L52" s="63"/>
      <c r="M52" s="2"/>
      <c r="N52" s="2"/>
      <c r="O52" s="2"/>
      <c r="P52" s="2"/>
      <c r="Q52" s="2"/>
      <c r="R52" s="2"/>
      <c r="T52" s="103"/>
      <c r="U52" s="2"/>
      <c r="V52" s="2"/>
      <c r="W52" s="2"/>
      <c r="X52" s="2"/>
      <c r="Y52" s="2"/>
      <c r="Z52" s="145" t="s">
        <v>257</v>
      </c>
      <c r="AA52" s="16"/>
      <c r="AB52" s="9"/>
      <c r="AC52" s="2"/>
      <c r="AD52" s="2"/>
      <c r="AE52" s="2"/>
      <c r="AF52" s="2"/>
      <c r="AG52" s="2"/>
      <c r="AH52" s="2"/>
      <c r="AI52" s="2"/>
      <c r="AJ52" s="16"/>
      <c r="AK52" s="2"/>
      <c r="AL52" s="29"/>
      <c r="AM52" s="9"/>
      <c r="AN52" s="9"/>
      <c r="AO52" s="9"/>
      <c r="AP52" s="2"/>
      <c r="AQ52" s="2"/>
      <c r="AR52" s="2"/>
      <c r="AS52" s="4"/>
      <c r="AT52" s="9"/>
    </row>
    <row r="53" spans="2:46" ht="16.5" customHeight="1">
      <c r="B53" s="161"/>
      <c r="D53" s="2"/>
      <c r="E53" s="2"/>
      <c r="F53" s="2"/>
      <c r="H53" s="2"/>
      <c r="I53" s="61"/>
      <c r="J53" s="61"/>
      <c r="K53" s="61"/>
      <c r="L53" s="63"/>
      <c r="M53" s="2"/>
      <c r="N53" s="2"/>
      <c r="O53" s="2"/>
      <c r="P53" s="2"/>
      <c r="Q53" s="2"/>
      <c r="R53" s="2"/>
      <c r="T53" s="103"/>
      <c r="U53" s="2"/>
      <c r="V53" s="2"/>
      <c r="W53" s="2"/>
      <c r="X53" s="2"/>
      <c r="Y53" s="2"/>
      <c r="Z53" s="147" t="s">
        <v>258</v>
      </c>
      <c r="AA53" s="16"/>
      <c r="AB53" s="9"/>
      <c r="AC53" s="2"/>
      <c r="AD53" s="2"/>
      <c r="AE53" s="2"/>
      <c r="AF53" s="2"/>
      <c r="AG53" s="2"/>
      <c r="AH53" s="2"/>
      <c r="AI53" s="2"/>
      <c r="AJ53" s="16"/>
      <c r="AK53" s="2"/>
      <c r="AL53" s="29"/>
      <c r="AM53" s="9"/>
      <c r="AN53" s="9"/>
      <c r="AO53" s="9"/>
      <c r="AP53" s="2"/>
      <c r="AQ53" s="2"/>
      <c r="AR53" s="2"/>
      <c r="AS53" s="4"/>
      <c r="AT53" s="9"/>
    </row>
    <row r="54" spans="1:46" ht="16.5" customHeight="1">
      <c r="A54" s="7" t="str">
        <f t="shared" si="6"/>
        <v>Potassium K%</v>
      </c>
      <c r="B54" s="161">
        <v>-0.3</v>
      </c>
      <c r="D54" s="2"/>
      <c r="E54" s="2"/>
      <c r="F54" s="2"/>
      <c r="H54" s="2"/>
      <c r="J54" s="57"/>
      <c r="K54" s="62"/>
      <c r="L54" s="63"/>
      <c r="M54" s="2"/>
      <c r="N54" s="2"/>
      <c r="O54" s="2"/>
      <c r="P54" s="2"/>
      <c r="Q54" s="2"/>
      <c r="R54" s="2"/>
      <c r="T54" s="103"/>
      <c r="U54" s="2"/>
      <c r="V54" s="2"/>
      <c r="W54" s="2"/>
      <c r="X54" s="2"/>
      <c r="Y54" s="2"/>
      <c r="Z54" s="148" t="s">
        <v>259</v>
      </c>
      <c r="AA54" s="16"/>
      <c r="AB54" s="9"/>
      <c r="AC54" s="2"/>
      <c r="AD54" s="2"/>
      <c r="AE54" s="9"/>
      <c r="AF54" s="2"/>
      <c r="AG54" s="2"/>
      <c r="AH54" s="2"/>
      <c r="AI54" s="2"/>
      <c r="AJ54" s="2"/>
      <c r="AK54" s="2"/>
      <c r="AL54" s="29"/>
      <c r="AM54" s="9"/>
      <c r="AN54" s="9"/>
      <c r="AO54" s="9"/>
      <c r="AP54" s="2"/>
      <c r="AQ54" s="2"/>
      <c r="AR54" s="2"/>
      <c r="AS54" s="4"/>
      <c r="AT54" s="9"/>
    </row>
    <row r="55" spans="2:43" ht="16.5" customHeight="1">
      <c r="B55" s="161"/>
      <c r="D55" s="2"/>
      <c r="E55" s="2"/>
      <c r="F55" s="2"/>
      <c r="H55" s="2"/>
      <c r="J55" s="60"/>
      <c r="K55" s="61"/>
      <c r="L55" s="63"/>
      <c r="M55" s="2"/>
      <c r="N55" s="2"/>
      <c r="O55" s="2"/>
      <c r="P55" s="2"/>
      <c r="Q55" s="2"/>
      <c r="R55" s="2"/>
      <c r="T55" s="103"/>
      <c r="U55" s="2"/>
      <c r="V55" s="2"/>
      <c r="W55" s="2"/>
      <c r="X55" s="2"/>
      <c r="Y55" s="2"/>
      <c r="Z55" s="145" t="s">
        <v>260</v>
      </c>
      <c r="AA55" s="16"/>
      <c r="AB55" s="9"/>
      <c r="AC55" s="2"/>
      <c r="AD55" s="2"/>
      <c r="AE55" s="4"/>
      <c r="AF55" s="2"/>
      <c r="AG55" s="2"/>
      <c r="AH55" s="2"/>
      <c r="AI55" s="2"/>
      <c r="AJ55" s="2"/>
      <c r="AK55" s="47"/>
      <c r="AL55" s="29"/>
      <c r="AM55" s="2"/>
      <c r="AN55" s="2"/>
      <c r="AO55" s="2"/>
      <c r="AP55" s="2"/>
      <c r="AQ55" s="2"/>
    </row>
    <row r="56" spans="1:38" ht="16.5" customHeight="1">
      <c r="A56" s="7" t="str">
        <f t="shared" si="6"/>
        <v>S%</v>
      </c>
      <c r="B56" s="161">
        <v>-0.07317073170731701</v>
      </c>
      <c r="J56" s="57"/>
      <c r="K56" s="62"/>
      <c r="L56" s="63"/>
      <c r="Z56" s="145" t="s">
        <v>164</v>
      </c>
      <c r="AA56" s="12"/>
      <c r="AB56" s="9"/>
      <c r="AC56" s="2"/>
      <c r="AD56" s="2"/>
      <c r="AE56" s="2"/>
      <c r="AF56" s="2"/>
      <c r="AG56" s="64"/>
      <c r="AH56" s="2"/>
      <c r="AI56" s="2"/>
      <c r="AJ56" s="2"/>
      <c r="AK56" s="2"/>
      <c r="AL56" s="29"/>
    </row>
    <row r="57" spans="2:43" ht="16.5" customHeight="1">
      <c r="B57" s="161"/>
      <c r="D57" s="2"/>
      <c r="E57" s="2"/>
      <c r="F57" s="2"/>
      <c r="H57" s="2"/>
      <c r="J57" s="61"/>
      <c r="K57" s="61"/>
      <c r="L57" s="63"/>
      <c r="M57" s="2"/>
      <c r="N57" s="2"/>
      <c r="O57" s="2"/>
      <c r="P57" s="2"/>
      <c r="Q57" s="2"/>
      <c r="R57" s="2"/>
      <c r="T57" s="103"/>
      <c r="U57" s="2"/>
      <c r="V57" s="2"/>
      <c r="W57" s="2"/>
      <c r="X57" s="2"/>
      <c r="Y57" s="2"/>
      <c r="Z57" s="143" t="s">
        <v>261</v>
      </c>
      <c r="AA57" s="2"/>
      <c r="AB57" s="30"/>
      <c r="AC57" s="2"/>
      <c r="AD57" s="2"/>
      <c r="AE57" s="2"/>
      <c r="AF57" s="2"/>
      <c r="AG57" s="2"/>
      <c r="AH57" s="2"/>
      <c r="AI57" s="2"/>
      <c r="AJ57" s="2"/>
      <c r="AK57" s="2"/>
      <c r="AL57" s="29"/>
      <c r="AM57" s="2"/>
      <c r="AN57" s="2"/>
      <c r="AO57" s="2"/>
      <c r="AP57" s="2"/>
      <c r="AQ57" s="2"/>
    </row>
    <row r="58" spans="1:43" ht="16.5" customHeight="1">
      <c r="A58" s="7" t="str">
        <f t="shared" si="6"/>
        <v>Ca%</v>
      </c>
      <c r="B58" s="162">
        <v>-0.22950819672130998</v>
      </c>
      <c r="D58" s="2"/>
      <c r="E58" s="2"/>
      <c r="F58" s="2"/>
      <c r="H58" s="2"/>
      <c r="J58" s="57"/>
      <c r="K58" s="58"/>
      <c r="L58" s="59"/>
      <c r="M58" s="2"/>
      <c r="N58" s="2"/>
      <c r="O58" s="2"/>
      <c r="P58" s="2"/>
      <c r="Q58" s="2"/>
      <c r="R58" s="2"/>
      <c r="T58" s="103"/>
      <c r="U58" s="2"/>
      <c r="V58" s="2"/>
      <c r="W58" s="2"/>
      <c r="X58" s="2"/>
      <c r="Y58" s="2"/>
      <c r="Z58" s="145" t="s">
        <v>262</v>
      </c>
      <c r="AA58" s="2"/>
      <c r="AB58" s="2"/>
      <c r="AC58" s="2"/>
      <c r="AD58" s="2"/>
      <c r="AE58" s="4"/>
      <c r="AF58" s="2"/>
      <c r="AG58" s="2"/>
      <c r="AH58" s="2"/>
      <c r="AI58" s="2"/>
      <c r="AJ58" s="2"/>
      <c r="AK58" s="2"/>
      <c r="AL58" s="29"/>
      <c r="AM58" s="2"/>
      <c r="AN58" s="2"/>
      <c r="AO58" s="2"/>
      <c r="AP58" s="2"/>
      <c r="AQ58" s="2"/>
    </row>
    <row r="59" spans="2:43" ht="16.5" customHeight="1">
      <c r="B59" s="162"/>
      <c r="D59" s="2"/>
      <c r="E59" s="2"/>
      <c r="F59" s="2"/>
      <c r="H59" s="2"/>
      <c r="J59" s="60"/>
      <c r="K59" s="61"/>
      <c r="L59" s="59"/>
      <c r="M59" s="2"/>
      <c r="N59" s="2"/>
      <c r="O59" s="2"/>
      <c r="P59" s="2"/>
      <c r="Q59" s="2"/>
      <c r="R59" s="2"/>
      <c r="T59" s="103"/>
      <c r="U59" s="2"/>
      <c r="V59" s="2"/>
      <c r="W59" s="2"/>
      <c r="X59" s="2"/>
      <c r="Y59" s="2"/>
      <c r="Z59" s="145" t="s">
        <v>263</v>
      </c>
      <c r="AA59" s="2"/>
      <c r="AB59" s="2"/>
      <c r="AC59" s="2"/>
      <c r="AD59" s="2"/>
      <c r="AE59" s="2"/>
      <c r="AF59" s="2"/>
      <c r="AG59" s="2"/>
      <c r="AH59" s="2"/>
      <c r="AI59" s="2"/>
      <c r="AJ59" s="2"/>
      <c r="AK59" s="2"/>
      <c r="AL59" s="25"/>
      <c r="AM59" s="2"/>
      <c r="AN59" s="2"/>
      <c r="AO59" s="2"/>
      <c r="AP59" s="2"/>
      <c r="AQ59" s="2"/>
    </row>
    <row r="60" spans="1:43" ht="16.5" customHeight="1">
      <c r="A60" s="7" t="str">
        <f t="shared" si="6"/>
        <v>Mg%</v>
      </c>
      <c r="B60" s="162">
        <v>-0.008</v>
      </c>
      <c r="J60" s="57"/>
      <c r="K60" s="58"/>
      <c r="L60" s="59"/>
      <c r="Y60" s="2"/>
      <c r="Z60" s="149" t="s">
        <v>40</v>
      </c>
      <c r="AA60" s="2"/>
      <c r="AB60" s="2"/>
      <c r="AC60" s="2"/>
      <c r="AD60" s="2"/>
      <c r="AE60" s="2"/>
      <c r="AF60" s="2"/>
      <c r="AG60" s="2"/>
      <c r="AH60" s="2"/>
      <c r="AI60" s="2"/>
      <c r="AJ60" s="2"/>
      <c r="AK60" s="2"/>
      <c r="AL60" s="29"/>
      <c r="AM60" s="2"/>
      <c r="AN60" s="2"/>
      <c r="AO60" s="2"/>
      <c r="AP60" s="2"/>
      <c r="AQ60" s="2"/>
    </row>
    <row r="61" spans="2:43" ht="16.5" customHeight="1">
      <c r="B61" s="27"/>
      <c r="J61" s="61"/>
      <c r="K61" s="61"/>
      <c r="L61" s="59"/>
      <c r="Z61" s="145" t="s">
        <v>264</v>
      </c>
      <c r="AA61" s="2"/>
      <c r="AB61" s="2"/>
      <c r="AC61" s="2"/>
      <c r="AD61" s="2"/>
      <c r="AE61" s="2"/>
      <c r="AF61" s="2"/>
      <c r="AG61" s="2"/>
      <c r="AH61" s="2"/>
      <c r="AI61" s="2"/>
      <c r="AJ61" s="2"/>
      <c r="AK61" s="2"/>
      <c r="AL61" s="29"/>
      <c r="AM61" s="4"/>
      <c r="AN61" s="4"/>
      <c r="AO61" s="4"/>
      <c r="AP61" s="4"/>
      <c r="AQ61" s="4"/>
    </row>
    <row r="62" spans="1:43" ht="16.5" customHeight="1">
      <c r="A62" s="7" t="str">
        <f t="shared" si="6"/>
        <v>Na%</v>
      </c>
      <c r="B62" s="163">
        <v>-0.0038900000000000002</v>
      </c>
      <c r="J62" s="57"/>
      <c r="K62" s="58"/>
      <c r="L62" s="59"/>
      <c r="Z62" s="145" t="s">
        <v>265</v>
      </c>
      <c r="AA62" s="2"/>
      <c r="AB62" s="2"/>
      <c r="AC62" s="2"/>
      <c r="AD62" s="2"/>
      <c r="AE62" s="2"/>
      <c r="AF62" s="2"/>
      <c r="AG62" s="2"/>
      <c r="AH62" s="2"/>
      <c r="AI62" s="2"/>
      <c r="AJ62" s="2"/>
      <c r="AK62" s="2"/>
      <c r="AL62" s="29"/>
      <c r="AM62" s="4"/>
      <c r="AN62" s="4"/>
      <c r="AO62" s="4"/>
      <c r="AP62" s="4"/>
      <c r="AQ62" s="4"/>
    </row>
    <row r="63" spans="2:43" ht="16.5" customHeight="1">
      <c r="B63" s="16" t="s">
        <v>24</v>
      </c>
      <c r="J63" s="61"/>
      <c r="K63" s="61"/>
      <c r="L63" s="59"/>
      <c r="Z63" s="143" t="s">
        <v>154</v>
      </c>
      <c r="AA63" s="2"/>
      <c r="AB63" s="2"/>
      <c r="AC63" s="2"/>
      <c r="AD63" s="2"/>
      <c r="AE63" s="2"/>
      <c r="AF63" s="2"/>
      <c r="AG63" s="2"/>
      <c r="AH63" s="2"/>
      <c r="AI63" s="2"/>
      <c r="AJ63" s="2"/>
      <c r="AK63" s="2"/>
      <c r="AL63" s="31"/>
      <c r="AM63" s="4"/>
      <c r="AN63" s="4"/>
      <c r="AO63" s="4"/>
      <c r="AP63" s="4"/>
      <c r="AQ63" s="4"/>
    </row>
    <row r="64" spans="1:38" ht="16.5" customHeight="1">
      <c r="A64" s="7" t="str">
        <f t="shared" si="6"/>
        <v>Fe ppm</v>
      </c>
      <c r="B64" s="162">
        <v>-0.22</v>
      </c>
      <c r="J64" s="57"/>
      <c r="K64" s="58"/>
      <c r="L64" s="59"/>
      <c r="Z64" s="145" t="s">
        <v>60</v>
      </c>
      <c r="AA64" s="2"/>
      <c r="AB64" s="2"/>
      <c r="AC64" s="2"/>
      <c r="AD64" s="2"/>
      <c r="AE64" s="2"/>
      <c r="AF64" s="2"/>
      <c r="AG64" s="2"/>
      <c r="AH64" s="2"/>
      <c r="AI64" s="2"/>
      <c r="AJ64" s="2"/>
      <c r="AK64" s="2"/>
      <c r="AL64" s="29"/>
    </row>
    <row r="65" spans="2:38" ht="16.5" customHeight="1">
      <c r="B65" s="16" t="s">
        <v>24</v>
      </c>
      <c r="J65" s="60"/>
      <c r="K65" s="61"/>
      <c r="L65" s="59"/>
      <c r="Z65" s="145" t="s">
        <v>266</v>
      </c>
      <c r="AA65" s="2"/>
      <c r="AB65" s="2"/>
      <c r="AC65" s="2"/>
      <c r="AD65" s="27"/>
      <c r="AE65" s="4"/>
      <c r="AF65" s="2"/>
      <c r="AG65" s="2"/>
      <c r="AH65" s="2"/>
      <c r="AI65" s="2"/>
      <c r="AJ65" s="2"/>
      <c r="AK65" s="2"/>
      <c r="AL65" s="29"/>
    </row>
    <row r="66" spans="1:31" ht="16.5" customHeight="1">
      <c r="A66" s="7" t="str">
        <f t="shared" si="6"/>
        <v>Mn ppm</v>
      </c>
      <c r="B66" s="162">
        <v>-0.5243902439024399</v>
      </c>
      <c r="Z66" s="149" t="s">
        <v>286</v>
      </c>
      <c r="AA66" s="2"/>
      <c r="AB66" s="2"/>
      <c r="AC66" s="2"/>
      <c r="AD66" s="27"/>
      <c r="AE66" s="4"/>
    </row>
    <row r="67" spans="1:31" ht="16.5" customHeight="1">
      <c r="A67" s="7" t="str">
        <f t="shared" si="6"/>
        <v>3 ppm in human food</v>
      </c>
      <c r="B67" s="16" t="s">
        <v>24</v>
      </c>
      <c r="Z67" s="143" t="s">
        <v>124</v>
      </c>
      <c r="AA67" s="2"/>
      <c r="AB67" s="2"/>
      <c r="AC67" s="2"/>
      <c r="AD67" s="27"/>
      <c r="AE67" s="4"/>
    </row>
    <row r="68" spans="1:31" ht="16.5" customHeight="1">
      <c r="A68" s="7" t="str">
        <f t="shared" si="6"/>
        <v>Zn ppm</v>
      </c>
      <c r="B68" s="162">
        <v>-0.27450980392157</v>
      </c>
      <c r="Z68" s="143" t="s">
        <v>172</v>
      </c>
      <c r="AA68" s="2"/>
      <c r="AB68" s="2"/>
      <c r="AC68" s="2"/>
      <c r="AD68" s="27"/>
      <c r="AE68" s="4"/>
    </row>
    <row r="69" spans="2:31" ht="16.5" customHeight="1">
      <c r="B69" s="16" t="s">
        <v>24</v>
      </c>
      <c r="Z69" s="145" t="s">
        <v>285</v>
      </c>
      <c r="AA69" s="2"/>
      <c r="AB69" s="2"/>
      <c r="AC69" s="2"/>
      <c r="AD69" s="27"/>
      <c r="AE69" s="4"/>
    </row>
    <row r="70" spans="1:31" ht="16.5" customHeight="1">
      <c r="A70" s="7" t="str">
        <f t="shared" si="6"/>
        <v>Cu ppm</v>
      </c>
      <c r="B70" s="164">
        <v>0</v>
      </c>
      <c r="Z70" s="146" t="s">
        <v>195</v>
      </c>
      <c r="AA70" s="2"/>
      <c r="AB70" s="2"/>
      <c r="AC70" s="2"/>
      <c r="AD70" s="27"/>
      <c r="AE70" s="4"/>
    </row>
    <row r="71" spans="2:31" ht="16.5" customHeight="1">
      <c r="B71" s="16" t="s">
        <v>24</v>
      </c>
      <c r="Z71" s="145" t="s">
        <v>169</v>
      </c>
      <c r="AA71" s="2"/>
      <c r="AB71" s="2"/>
      <c r="AC71" s="2"/>
      <c r="AD71" s="27"/>
      <c r="AE71" s="4"/>
    </row>
    <row r="72" spans="1:31" ht="16.5" customHeight="1">
      <c r="A72" s="7" t="str">
        <f t="shared" si="6"/>
        <v>B ppm</v>
      </c>
      <c r="B72" s="162">
        <v>-0.14285714285714</v>
      </c>
      <c r="Z72" s="143" t="s">
        <v>4</v>
      </c>
      <c r="AA72" s="2"/>
      <c r="AB72" s="2"/>
      <c r="AC72" s="2"/>
      <c r="AD72" s="27"/>
      <c r="AE72" s="4"/>
    </row>
    <row r="73" spans="2:31" ht="16.5" customHeight="1">
      <c r="B73" s="16" t="s">
        <v>24</v>
      </c>
      <c r="Z73" s="150" t="s">
        <v>284</v>
      </c>
      <c r="AA73" s="2"/>
      <c r="AB73" s="2"/>
      <c r="AC73" s="2"/>
      <c r="AD73" s="27"/>
      <c r="AE73" s="4"/>
    </row>
    <row r="74" spans="1:31" ht="16.5" customHeight="1">
      <c r="A74" s="7" t="str">
        <f t="shared" si="6"/>
        <v>Mo ppm</v>
      </c>
      <c r="B74" s="162">
        <v>-0.4388888888888889</v>
      </c>
      <c r="Z74" s="151" t="s">
        <v>283</v>
      </c>
      <c r="AA74" s="2"/>
      <c r="AB74" s="2"/>
      <c r="AC74" s="2"/>
      <c r="AD74" s="27"/>
      <c r="AE74" s="4"/>
    </row>
    <row r="75" spans="2:31" ht="16.5" customHeight="1">
      <c r="B75" s="16" t="s">
        <v>24</v>
      </c>
      <c r="Z75" s="151" t="s">
        <v>51</v>
      </c>
      <c r="AA75" s="2"/>
      <c r="AB75" s="2"/>
      <c r="AC75" s="2"/>
      <c r="AD75" s="27"/>
      <c r="AE75" s="4"/>
    </row>
    <row r="76" spans="1:26" ht="16.5" customHeight="1">
      <c r="A76" s="7" t="str">
        <f t="shared" si="6"/>
        <v>Co ppm</v>
      </c>
      <c r="B76" s="162">
        <v>0</v>
      </c>
      <c r="Z76" s="142" t="s">
        <v>5</v>
      </c>
    </row>
    <row r="77" spans="2:26" ht="16.5" customHeight="1">
      <c r="B77" s="16" t="s">
        <v>24</v>
      </c>
      <c r="Z77" s="142" t="s">
        <v>296</v>
      </c>
    </row>
    <row r="78" spans="1:26" ht="15">
      <c r="A78" s="7" t="str">
        <f t="shared" si="6"/>
        <v>Se ppm</v>
      </c>
      <c r="B78" s="162">
        <v>-0.2564102564102565</v>
      </c>
      <c r="Z78" s="170" t="s">
        <v>297</v>
      </c>
    </row>
    <row r="79" ht="12.75">
      <c r="B79" s="16" t="s">
        <v>24</v>
      </c>
    </row>
    <row r="80" ht="12.75">
      <c r="B80" s="16"/>
    </row>
    <row r="81" ht="12.75">
      <c r="B81" s="165" t="str">
        <f>B45</f>
        <v>% changes in </v>
      </c>
    </row>
    <row r="82" ht="12.75">
      <c r="B82" s="165" t="str">
        <f>B46</f>
        <v>yellow pasture at</v>
      </c>
    </row>
    <row r="83" ht="12.75">
      <c r="B83" s="165" t="str">
        <f>B47</f>
        <v>the base of some</v>
      </c>
    </row>
    <row r="84" ht="12.75">
      <c r="B84" s="165" t="str">
        <f>B48</f>
        <v>pastures so keep</v>
      </c>
    </row>
    <row r="85" ht="15">
      <c r="B85" s="166" t="str">
        <f>B49</f>
        <v>yellow leaves out of samples</v>
      </c>
    </row>
  </sheetData>
  <sheetProtection/>
  <mergeCells count="2">
    <mergeCell ref="C1:E1"/>
    <mergeCell ref="AT39:AU39"/>
  </mergeCells>
  <printOptions/>
  <pageMargins left="0.43000000000000005" right="0.23000000000000004" top="0.23000000000000004" bottom="0.23000000000000004" header="0.31" footer="0.12000000000000001"/>
  <pageSetup orientation="landscape" paperSize="9" scale="6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Vaughan Jones</cp:lastModifiedBy>
  <cp:lastPrinted>2015-03-20T00:55:54Z</cp:lastPrinted>
  <dcterms:created xsi:type="dcterms:W3CDTF">2008-05-17T19:00:36Z</dcterms:created>
  <dcterms:modified xsi:type="dcterms:W3CDTF">2015-05-12T01:37:15Z</dcterms:modified>
  <cp:category/>
  <cp:version/>
  <cp:contentType/>
  <cp:contentStatus/>
</cp:coreProperties>
</file>