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date1904="1"/>
  <mc:AlternateContent xmlns:mc="http://schemas.openxmlformats.org/markup-compatibility/2006">
    <mc:Choice Requires="x15">
      <x15ac:absPath xmlns:x15ac="http://schemas.microsoft.com/office/spreadsheetml/2010/11/ac" url="/Users/vaughanjones/Documents/Book/Excel Spreadsheets/"/>
    </mc:Choice>
  </mc:AlternateContent>
  <bookViews>
    <workbookView xWindow="920" yWindow="460" windowWidth="31080" windowHeight="17540"/>
  </bookViews>
  <sheets>
    <sheet name="Off-farm Investments.xls" sheetId="1" r:id="rId1"/>
  </sheets>
  <calcPr calcId="150001" iterateCount="0" iterateDelta="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8" i="1" l="1"/>
  <c r="D28" i="1"/>
  <c r="E28" i="1"/>
  <c r="F28" i="1"/>
  <c r="G28" i="1"/>
  <c r="D10" i="1"/>
  <c r="D12" i="1"/>
  <c r="D13" i="1"/>
  <c r="D14" i="1"/>
  <c r="D15" i="1"/>
  <c r="D11" i="1"/>
  <c r="D19" i="1"/>
  <c r="D18" i="1"/>
  <c r="D21" i="1"/>
  <c r="D20" i="1"/>
  <c r="D22" i="1"/>
  <c r="D23" i="1"/>
  <c r="D24" i="1"/>
  <c r="D25" i="1"/>
  <c r="E10" i="1"/>
  <c r="E12" i="1"/>
  <c r="E13" i="1"/>
  <c r="E14" i="1"/>
  <c r="E15" i="1"/>
  <c r="E19" i="1"/>
  <c r="E18" i="1"/>
  <c r="E21" i="1"/>
  <c r="E20" i="1"/>
  <c r="E22" i="1"/>
  <c r="E23" i="1"/>
  <c r="E24" i="1"/>
  <c r="E25" i="1"/>
  <c r="F10" i="1"/>
  <c r="E9" i="1"/>
  <c r="F12" i="1"/>
  <c r="F13" i="1"/>
  <c r="F14" i="1"/>
  <c r="F15" i="1"/>
  <c r="F19" i="1"/>
  <c r="F18" i="1"/>
  <c r="F21" i="1"/>
  <c r="F20" i="1"/>
  <c r="F22" i="1"/>
  <c r="F23" i="1"/>
  <c r="F24" i="1"/>
  <c r="F25" i="1"/>
  <c r="G10" i="1"/>
  <c r="G33" i="1"/>
  <c r="F9" i="1"/>
  <c r="G12" i="1"/>
  <c r="G13" i="1"/>
  <c r="G14" i="1"/>
  <c r="G15" i="1"/>
  <c r="G19" i="1"/>
  <c r="G18" i="1"/>
  <c r="G21" i="1"/>
  <c r="G20" i="1"/>
  <c r="G22" i="1"/>
  <c r="G23" i="1"/>
  <c r="G24" i="1"/>
  <c r="G25" i="1"/>
  <c r="H10" i="1"/>
  <c r="G9" i="1"/>
  <c r="H12" i="1"/>
  <c r="H13" i="1"/>
  <c r="H14" i="1"/>
  <c r="H15" i="1"/>
  <c r="H19" i="1"/>
  <c r="H18" i="1"/>
  <c r="H21" i="1"/>
  <c r="H20" i="1"/>
  <c r="H22" i="1"/>
  <c r="H23" i="1"/>
  <c r="H24" i="1"/>
  <c r="H25" i="1"/>
  <c r="I10" i="1"/>
  <c r="H9" i="1"/>
  <c r="I12" i="1"/>
  <c r="I13" i="1"/>
  <c r="I14" i="1"/>
  <c r="I15" i="1"/>
  <c r="I19" i="1"/>
  <c r="I18" i="1"/>
  <c r="I21" i="1"/>
  <c r="I20" i="1"/>
  <c r="I22" i="1"/>
  <c r="I23" i="1"/>
  <c r="I24" i="1"/>
  <c r="I25" i="1"/>
  <c r="I32" i="1"/>
  <c r="H32" i="1"/>
  <c r="G32" i="1"/>
  <c r="F32" i="1"/>
  <c r="E32" i="1"/>
  <c r="D32" i="1"/>
  <c r="C16" i="1"/>
  <c r="C26" i="1"/>
  <c r="I26" i="1"/>
  <c r="H28" i="1"/>
  <c r="I28" i="1"/>
  <c r="I30" i="1"/>
  <c r="I31" i="1"/>
  <c r="H26" i="1"/>
  <c r="H30" i="1"/>
  <c r="H31" i="1"/>
  <c r="G26" i="1"/>
  <c r="G30" i="1"/>
  <c r="G31" i="1"/>
  <c r="F26" i="1"/>
  <c r="F30" i="1"/>
  <c r="F31" i="1"/>
  <c r="E26" i="1"/>
  <c r="E30" i="1"/>
  <c r="E31" i="1"/>
  <c r="D26" i="1"/>
  <c r="D30" i="1"/>
  <c r="D31" i="1"/>
  <c r="I29" i="1"/>
  <c r="H29" i="1"/>
  <c r="G29" i="1"/>
  <c r="F29" i="1"/>
  <c r="E29" i="1"/>
  <c r="D29" i="1"/>
  <c r="M21" i="1"/>
  <c r="M20" i="1"/>
  <c r="I16" i="1"/>
  <c r="H16" i="1"/>
  <c r="G16" i="1"/>
  <c r="F16" i="1"/>
  <c r="E16" i="1"/>
  <c r="D16" i="1"/>
  <c r="C15" i="1"/>
  <c r="E11" i="1"/>
  <c r="F11" i="1"/>
  <c r="G11" i="1"/>
  <c r="H11" i="1"/>
  <c r="I11" i="1"/>
  <c r="B10" i="1"/>
  <c r="I9" i="1"/>
  <c r="E8" i="1"/>
  <c r="F8" i="1"/>
  <c r="G8" i="1"/>
  <c r="H8" i="1"/>
  <c r="I8" i="1"/>
  <c r="C5" i="1"/>
  <c r="C6" i="1"/>
  <c r="C7" i="1"/>
  <c r="C8" i="1"/>
  <c r="B8" i="1"/>
  <c r="I7" i="1"/>
  <c r="E4" i="1"/>
  <c r="E5" i="1"/>
  <c r="E6" i="1"/>
  <c r="E7" i="1"/>
  <c r="F7" i="1"/>
  <c r="I6" i="1"/>
  <c r="I5" i="1"/>
</calcChain>
</file>

<file path=xl/sharedStrings.xml><?xml version="1.0" encoding="utf-8"?>
<sst xmlns="http://schemas.openxmlformats.org/spreadsheetml/2006/main" count="98" uniqueCount="96">
  <si>
    <t>Investing off farm</t>
  </si>
  <si>
    <t>Enter your figures in yellow cells.</t>
  </si>
  <si>
    <t xml:space="preserve">Earnings from property investments can be better than other invesments. </t>
  </si>
  <si>
    <t xml:space="preserve">Good retail shops in popular areas are usually profitable investments. High prices of farms and low returns on capital, favour off farm investments for retirement. </t>
  </si>
  <si>
    <t xml:space="preserve">Instructions are in red. Don’t type over blue cells, they contain formulae. </t>
  </si>
  <si>
    <t>Much of the profit comes from tax savings on depreciation (assuming you are paying income tax) so claim the maximum depreciation possible.*</t>
  </si>
  <si>
    <t xml:space="preserve">See Read First.doc before proceeding. </t>
  </si>
  <si>
    <t>Amount in bank</t>
  </si>
  <si>
    <t>Earnings</t>
  </si>
  <si>
    <t>Before tax&gt;</t>
  </si>
  <si>
    <t>NZ Tax %</t>
  </si>
  <si>
    <t>After tax</t>
  </si>
  <si>
    <t xml:space="preserve">Enter cash available from borrowing in B4. </t>
  </si>
  <si>
    <t xml:space="preserve">Bank interest rate </t>
  </si>
  <si>
    <t>Tax</t>
  </si>
  <si>
    <t>% Return after</t>
  </si>
  <si>
    <t xml:space="preserve">Enter figures that apply to your area. </t>
  </si>
  <si>
    <t>Your Income tax rate and tax</t>
  </si>
  <si>
    <t>Inflation gain &gt;</t>
  </si>
  <si>
    <t xml:space="preserve">Enter tax figures in F &amp; G. </t>
  </si>
  <si>
    <t>Inflation rate</t>
  </si>
  <si>
    <t>Net earned &gt;</t>
  </si>
  <si>
    <t>After-tax percent &amp; net earned</t>
  </si>
  <si>
    <t>Enter the current year in D9. The computer does the others.</t>
  </si>
  <si>
    <t xml:space="preserve">Rent earned at </t>
  </si>
  <si>
    <t xml:space="preserve">Enter current and expected inflation rates. </t>
  </si>
  <si>
    <t xml:space="preserve">Gross rent from property </t>
  </si>
  <si>
    <t xml:space="preserve">Enter your figures where needed. </t>
  </si>
  <si>
    <t>Gross percentage rent and rents pa</t>
  </si>
  <si>
    <t>There is no depreciation on land value which is usually about 20% of purchase price</t>
  </si>
  <si>
    <t xml:space="preserve">Borrowing interest rate and interest </t>
  </si>
  <si>
    <t>Maintenance 0.5% of rent. First year can be higher.</t>
  </si>
  <si>
    <t xml:space="preserve">Shop around for insurance and have $1,000 or more excess to get low premium rates. </t>
  </si>
  <si>
    <t>Net percentage and $ income, before tax</t>
  </si>
  <si>
    <t xml:space="preserve">We’ve had properties since 1955 and never had a claim so a high excess is profitable. </t>
  </si>
  <si>
    <t>Net % return before tax on investment in property</t>
  </si>
  <si>
    <t>In NZ depreciation will be changing so check with IRD or an accountant</t>
  </si>
  <si>
    <t>1st year</t>
  </si>
  <si>
    <t>2nd year</t>
  </si>
  <si>
    <t>3rd year</t>
  </si>
  <si>
    <t>4th year</t>
  </si>
  <si>
    <t>5th year</t>
  </si>
  <si>
    <t>6th year</t>
  </si>
  <si>
    <t>Building depreciation. Enter your %.</t>
  </si>
  <si>
    <t xml:space="preserve">Conversion of m2 to sq ft and visa versa. </t>
  </si>
  <si>
    <t>Building value - depreciated annually</t>
  </si>
  <si>
    <t>Enter #  here</t>
  </si>
  <si>
    <t>Chattels depreciation. Get a valuation at purchase.</t>
  </si>
  <si>
    <t>sq ft =</t>
  </si>
  <si>
    <t>sq metres</t>
  </si>
  <si>
    <t>Chattels depreciation. Enter your %.</t>
  </si>
  <si>
    <t>m2 =</t>
  </si>
  <si>
    <t>sq ft</t>
  </si>
  <si>
    <t>Total depreciation claimable off income tax</t>
  </si>
  <si>
    <t>Tax income or loss after maintenance &amp; depreciation</t>
  </si>
  <si>
    <t xml:space="preserve">Tax due or tax loss after depreciation allowances. </t>
  </si>
  <si>
    <t xml:space="preserve">Net after maintenance, depreciation &amp; tax. </t>
  </si>
  <si>
    <t>Net return after tax on investment of</t>
  </si>
  <si>
    <t>If you are not paying inome tax these figures don’t apply.  See Row 19.</t>
  </si>
  <si>
    <t>Percent increase in flats' capital value</t>
  </si>
  <si>
    <t xml:space="preserve">Property value increase. </t>
  </si>
  <si>
    <t xml:space="preserve">Increase in value after improving property and increasing rent. </t>
  </si>
  <si>
    <t xml:space="preserve">Percent capital gain pa (tax free in New Zealand) </t>
  </si>
  <si>
    <t xml:space="preserve">Total tax-paid return on the amount invested. </t>
  </si>
  <si>
    <t>Number of years to pay off mortgage</t>
  </si>
  <si>
    <t xml:space="preserve">Rates &amp; Insurance are usually paid by you for the tenant, then you know they are paid. </t>
  </si>
  <si>
    <t>Equity</t>
  </si>
  <si>
    <t>so buy another property. Buy safely and don’t over-commit yourself.</t>
  </si>
  <si>
    <t>Never over-commit yourself financially. If you can’t save enough for a say 25% deposit, how will you pay the interest if the property becomes empty.</t>
  </si>
  <si>
    <t xml:space="preserve">Organise complete replacement insurance against damage of any sort, with a large established company, not one that could go broke as happened in Christchurch, and include debris removal. </t>
  </si>
  <si>
    <t xml:space="preserve">* Depreciated values decrease so income tax increases, but rent increases help offset this. </t>
  </si>
  <si>
    <t>When purchasing properties get the chattels value as high as possible on the Sale &amp; Purchase Agreement or get a valuation.</t>
  </si>
  <si>
    <t xml:space="preserve">Investing in good retail shops in busy streets has been successful for many farmers. Residential, commercial &amp; industrial properties are more risky. </t>
  </si>
  <si>
    <t xml:space="preserve">The problem now is that flats in Hamilton have become so popular with even Aucklanders buying them at 8% gross which is about 6% net, so most are too expensive to give a good return. </t>
  </si>
  <si>
    <t xml:space="preserve">Get to know all local real estate agents and ask them about the best areas. </t>
  </si>
  <si>
    <t xml:space="preserve">You may have to buy at a net return of 8%, but if you can buy in an area where adjacent rents are higher you can get increases. </t>
  </si>
  <si>
    <t xml:space="preserve">Buy in areas where there is a 99% occupancy. Monitor the best areas. </t>
  </si>
  <si>
    <t xml:space="preserve">When you buy a building you are also buying the tenant. </t>
  </si>
  <si>
    <t xml:space="preserve">Buy sound buildings with sound tenants. </t>
  </si>
  <si>
    <t xml:space="preserve">Use Off-farm Investing above to calculate possible profits before buying. Use local figures from real estate agents first and update all figures regularly.  </t>
  </si>
  <si>
    <t xml:space="preserve">The sooner you borrow and buy the better because property values increase. </t>
  </si>
  <si>
    <t xml:space="preserve">There are only two ways of making money. One is to employ a lot of people, which I don’t like doing. The other is to borrow. </t>
  </si>
  <si>
    <t xml:space="preserve">At the peak of our borrowing we had more than a million dollars on our home and other properties. </t>
  </si>
  <si>
    <t xml:space="preserve">When you start property investing to avoid being accused of being a speculator or developer and having to pay tax on capital profits </t>
  </si>
  <si>
    <t>from sales, write to your tax office and copy your accountant as follows -</t>
  </si>
  <si>
    <t xml:space="preserve"> “We plan to invest in properties for our retirement income and health costs and plan to increase the number of properties and or sell and buy larger or more suitable ones as and when we can.” End</t>
  </si>
  <si>
    <t>When buying and selling properties get BOTH your lawyer and accountant to check all agreements before you sign them. Plan the dates to use tax money because</t>
  </si>
  <si>
    <t xml:space="preserve">wrong dates for GST or Sales tax information could cost you. </t>
  </si>
  <si>
    <t xml:space="preserve">When selling, your accountant might do depreciation repayments to IRD on total figures, but they should be done only on the building values </t>
  </si>
  <si>
    <t xml:space="preserve">separately because buildings deteriorate, while land values increase. See your local body valuation figures for the exact ones. </t>
  </si>
  <si>
    <t xml:space="preserve">Don’t be in a hurry to buy. The best two blocks of shops we bought took three and four years to find. </t>
  </si>
  <si>
    <t xml:space="preserve">Have all local real estate agents searching for you and watch the papers. </t>
  </si>
  <si>
    <t xml:space="preserve">Get the building checked by an earthquake inspector to ensure it is approved. If not it could cost tens of thousands of dollars to do so </t>
  </si>
  <si>
    <t>See Investing.</t>
  </si>
  <si>
    <t xml:space="preserve">In New Zealand, buildings with an expected life of 50 years, which is most, can’t claim any depreciation. </t>
  </si>
  <si>
    <t>Open Conversions spreadsheet for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</si>
</sst>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quot; &quot;;\(&quot;$&quot;#,##0\)"/>
    <numFmt numFmtId="165" formatCode="&quot;$&quot;#,##0"/>
    <numFmt numFmtId="166" formatCode="#,##0.00%"/>
    <numFmt numFmtId="167" formatCode="#,##0%"/>
    <numFmt numFmtId="168" formatCode="0.0%"/>
    <numFmt numFmtId="169" formatCode="#,##0.0%"/>
    <numFmt numFmtId="170" formatCode="#,##0.00%&quot; &quot;;\(#,##0.00%\)"/>
    <numFmt numFmtId="171" formatCode="0.0000"/>
    <numFmt numFmtId="172" formatCode="#,##0&quot; &quot;;\(#,##0\)"/>
  </numFmts>
  <fonts count="12" x14ac:knownFonts="1">
    <font>
      <sz val="10"/>
      <color indexed="8"/>
      <name val="Geneva"/>
    </font>
    <font>
      <b/>
      <sz val="16"/>
      <color indexed="8"/>
      <name val="Times New Roman"/>
    </font>
    <font>
      <sz val="14"/>
      <color indexed="10"/>
      <name val="Times New Roman"/>
    </font>
    <font>
      <sz val="12"/>
      <color indexed="8"/>
      <name val="Times New Roman"/>
    </font>
    <font>
      <b/>
      <sz val="12"/>
      <color indexed="8"/>
      <name val="Times New Roman"/>
    </font>
    <font>
      <sz val="12"/>
      <color indexed="11"/>
      <name val="Times New Roman"/>
    </font>
    <font>
      <b/>
      <sz val="12"/>
      <color indexed="11"/>
      <name val="Times New Roman"/>
    </font>
    <font>
      <sz val="10"/>
      <color indexed="11"/>
      <name val="Geneva"/>
    </font>
    <font>
      <u/>
      <sz val="12"/>
      <color indexed="8"/>
      <name val="Times New Roman"/>
    </font>
    <font>
      <u/>
      <sz val="12"/>
      <color indexed="11"/>
      <name val="Times New Roman"/>
    </font>
    <font>
      <b/>
      <sz val="12"/>
      <color rgb="FFFF0000"/>
      <name val="Times New Roman"/>
    </font>
    <font>
      <sz val="10"/>
      <color rgb="FFFF0000"/>
      <name val="Geneva"/>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78">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left"/>
    </xf>
    <xf numFmtId="49" fontId="2" fillId="2" borderId="1" xfId="0" applyNumberFormat="1" applyFont="1" applyFill="1" applyBorder="1" applyAlignment="1"/>
    <xf numFmtId="0" fontId="0" fillId="2" borderId="1" xfId="0" applyFont="1" applyFill="1" applyBorder="1" applyAlignment="1"/>
    <xf numFmtId="0" fontId="3" fillId="2" borderId="1" xfId="0" applyNumberFormat="1" applyFont="1" applyFill="1" applyBorder="1" applyAlignment="1">
      <alignment horizontal="right"/>
    </xf>
    <xf numFmtId="49" fontId="4" fillId="2" borderId="1" xfId="0" applyNumberFormat="1" applyFont="1" applyFill="1" applyBorder="1" applyAlignment="1">
      <alignment horizontal="left"/>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center"/>
    </xf>
    <xf numFmtId="14" fontId="3" fillId="2" borderId="1" xfId="0" applyNumberFormat="1" applyFont="1" applyFill="1" applyBorder="1" applyAlignment="1">
      <alignment horizontal="center"/>
    </xf>
    <xf numFmtId="0" fontId="4" fillId="2" borderId="1" xfId="0" applyNumberFormat="1" applyFont="1" applyFill="1" applyBorder="1" applyAlignment="1"/>
    <xf numFmtId="0" fontId="3" fillId="2" borderId="1" xfId="0" applyNumberFormat="1" applyFont="1" applyFill="1" applyBorder="1" applyAlignment="1"/>
    <xf numFmtId="49" fontId="5" fillId="2" borderId="1" xfId="0" applyNumberFormat="1" applyFont="1" applyFill="1" applyBorder="1" applyAlignment="1"/>
    <xf numFmtId="164" fontId="3" fillId="2" borderId="1" xfId="0" applyNumberFormat="1" applyFont="1" applyFill="1" applyBorder="1" applyAlignment="1">
      <alignment horizontal="right"/>
    </xf>
    <xf numFmtId="14" fontId="4" fillId="3" borderId="1" xfId="0" applyNumberFormat="1" applyFont="1" applyFill="1" applyBorder="1" applyAlignment="1">
      <alignment horizontal="center"/>
    </xf>
    <xf numFmtId="49" fontId="6" fillId="2" borderId="1" xfId="0" applyNumberFormat="1" applyFont="1" applyFill="1" applyBorder="1" applyAlignment="1"/>
    <xf numFmtId="0" fontId="7" fillId="2" borderId="1" xfId="0" applyNumberFormat="1" applyFont="1" applyFill="1" applyBorder="1" applyAlignment="1"/>
    <xf numFmtId="49" fontId="5" fillId="2" borderId="1" xfId="0" applyNumberFormat="1" applyFont="1" applyFill="1" applyBorder="1" applyAlignment="1">
      <alignment horizontal="left"/>
    </xf>
    <xf numFmtId="49" fontId="3" fillId="2" borderId="1" xfId="0" applyNumberFormat="1" applyFont="1" applyFill="1" applyBorder="1" applyAlignment="1">
      <alignment horizontal="right"/>
    </xf>
    <xf numFmtId="165" fontId="4" fillId="3" borderId="1" xfId="0" applyNumberFormat="1" applyFont="1" applyFill="1" applyBorder="1" applyAlignment="1">
      <alignment horizontal="right"/>
    </xf>
    <xf numFmtId="49" fontId="4" fillId="2" borderId="1" xfId="0" applyNumberFormat="1" applyFont="1" applyFill="1" applyBorder="1" applyAlignment="1">
      <alignment horizontal="center"/>
    </xf>
    <xf numFmtId="164" fontId="3" fillId="4" borderId="1" xfId="0" applyNumberFormat="1" applyFont="1" applyFill="1" applyBorder="1" applyAlignment="1">
      <alignment horizontal="center"/>
    </xf>
    <xf numFmtId="0" fontId="8" fillId="2" borderId="1" xfId="0" applyNumberFormat="1" applyFont="1" applyFill="1" applyBorder="1" applyAlignment="1">
      <alignment horizontal="center"/>
    </xf>
    <xf numFmtId="0" fontId="4" fillId="2" borderId="1" xfId="0" applyNumberFormat="1" applyFont="1" applyFill="1" applyBorder="1" applyAlignment="1">
      <alignment horizontal="left"/>
    </xf>
    <xf numFmtId="15" fontId="4" fillId="2" borderId="1" xfId="0" applyNumberFormat="1" applyFont="1" applyFill="1" applyBorder="1" applyAlignment="1">
      <alignment horizontal="center"/>
    </xf>
    <xf numFmtId="166" fontId="3" fillId="3" borderId="1" xfId="0" applyNumberFormat="1" applyFont="1" applyFill="1" applyBorder="1" applyAlignment="1">
      <alignment horizontal="right"/>
    </xf>
    <xf numFmtId="165" fontId="3" fillId="4" borderId="1" xfId="0" applyNumberFormat="1" applyFont="1" applyFill="1" applyBorder="1" applyAlignment="1"/>
    <xf numFmtId="49" fontId="8" fillId="2" borderId="1" xfId="0" applyNumberFormat="1" applyFont="1" applyFill="1" applyBorder="1" applyAlignment="1">
      <alignment horizontal="center"/>
    </xf>
    <xf numFmtId="165" fontId="3" fillId="3" borderId="1" xfId="0" applyNumberFormat="1" applyFont="1" applyFill="1" applyBorder="1" applyAlignment="1">
      <alignment horizontal="center"/>
    </xf>
    <xf numFmtId="167" fontId="3" fillId="3" borderId="1" xfId="0" applyNumberFormat="1" applyFont="1" applyFill="1" applyBorder="1" applyAlignment="1">
      <alignment horizontal="center"/>
    </xf>
    <xf numFmtId="165" fontId="3" fillId="4" borderId="1" xfId="0" applyNumberFormat="1" applyFont="1" applyFill="1" applyBorder="1" applyAlignment="1">
      <alignment horizontal="center"/>
    </xf>
    <xf numFmtId="168" fontId="3"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167" fontId="3" fillId="3" borderId="1" xfId="0" applyNumberFormat="1" applyFont="1" applyFill="1" applyBorder="1" applyAlignment="1">
      <alignment horizontal="right"/>
    </xf>
    <xf numFmtId="168" fontId="3" fillId="3" borderId="1" xfId="0" applyNumberFormat="1" applyFont="1" applyFill="1" applyBorder="1" applyAlignment="1"/>
    <xf numFmtId="165" fontId="3" fillId="4" borderId="1" xfId="0" applyNumberFormat="1" applyFont="1" applyFill="1" applyBorder="1" applyAlignment="1">
      <alignment horizontal="right"/>
    </xf>
    <xf numFmtId="49" fontId="4" fillId="2" borderId="1" xfId="0" applyNumberFormat="1" applyFont="1" applyFill="1" applyBorder="1" applyAlignment="1">
      <alignment horizontal="right"/>
    </xf>
    <xf numFmtId="164" fontId="4" fillId="4" borderId="1" xfId="0" applyNumberFormat="1" applyFont="1" applyFill="1" applyBorder="1" applyAlignment="1">
      <alignment horizontal="center"/>
    </xf>
    <xf numFmtId="10" fontId="4" fillId="4" borderId="1" xfId="0" applyNumberFormat="1" applyFont="1" applyFill="1" applyBorder="1" applyAlignment="1">
      <alignment horizontal="center"/>
    </xf>
    <xf numFmtId="168" fontId="3" fillId="4" borderId="1" xfId="0" applyNumberFormat="1" applyFont="1" applyFill="1" applyBorder="1" applyAlignment="1"/>
    <xf numFmtId="1" fontId="4" fillId="2" borderId="1" xfId="0" applyNumberFormat="1" applyFont="1" applyFill="1" applyBorder="1" applyAlignment="1">
      <alignment horizontal="center"/>
    </xf>
    <xf numFmtId="1" fontId="4" fillId="4" borderId="1" xfId="0" applyNumberFormat="1" applyFont="1" applyFill="1" applyBorder="1" applyAlignment="1">
      <alignment horizontal="center"/>
    </xf>
    <xf numFmtId="1" fontId="4" fillId="2" borderId="1" xfId="0" applyNumberFormat="1" applyFont="1" applyFill="1" applyBorder="1" applyAlignment="1">
      <alignment horizontal="right"/>
    </xf>
    <xf numFmtId="10" fontId="3" fillId="3" borderId="1" xfId="0" applyNumberFormat="1" applyFont="1" applyFill="1" applyBorder="1" applyAlignment="1">
      <alignment horizontal="right"/>
    </xf>
    <xf numFmtId="165" fontId="4" fillId="2" borderId="1" xfId="0" applyNumberFormat="1" applyFont="1" applyFill="1" applyBorder="1" applyAlignment="1"/>
    <xf numFmtId="164" fontId="3" fillId="3" borderId="1" xfId="0" applyNumberFormat="1" applyFont="1" applyFill="1" applyBorder="1" applyAlignment="1">
      <alignment horizontal="right"/>
    </xf>
    <xf numFmtId="169" fontId="3" fillId="4" borderId="1" xfId="0" applyNumberFormat="1" applyFont="1" applyFill="1" applyBorder="1" applyAlignment="1">
      <alignment horizontal="center"/>
    </xf>
    <xf numFmtId="169" fontId="3" fillId="2" borderId="1" xfId="0" applyNumberFormat="1" applyFont="1" applyFill="1" applyBorder="1" applyAlignment="1">
      <alignment horizontal="right"/>
    </xf>
    <xf numFmtId="165" fontId="4" fillId="4" borderId="1" xfId="0" applyNumberFormat="1" applyFont="1" applyFill="1" applyBorder="1" applyAlignment="1">
      <alignment horizontal="right"/>
    </xf>
    <xf numFmtId="165" fontId="4" fillId="2" borderId="1" xfId="0" applyNumberFormat="1" applyFont="1" applyFill="1" applyBorder="1" applyAlignment="1">
      <alignment horizontal="right"/>
    </xf>
    <xf numFmtId="164" fontId="3" fillId="4" borderId="1" xfId="0" applyNumberFormat="1" applyFont="1" applyFill="1" applyBorder="1" applyAlignment="1">
      <alignment horizontal="right"/>
    </xf>
    <xf numFmtId="167" fontId="3" fillId="2" borderId="1" xfId="0" applyNumberFormat="1" applyFont="1" applyFill="1" applyBorder="1" applyAlignment="1">
      <alignment horizontal="right"/>
    </xf>
    <xf numFmtId="0" fontId="4" fillId="2" borderId="1" xfId="0" applyNumberFormat="1" applyFont="1" applyFill="1" applyBorder="1" applyAlignment="1">
      <alignment horizontal="center"/>
    </xf>
    <xf numFmtId="49" fontId="3" fillId="2" borderId="1" xfId="0" applyNumberFormat="1" applyFont="1" applyFill="1" applyBorder="1" applyAlignment="1">
      <alignment horizontal="left"/>
    </xf>
    <xf numFmtId="166" fontId="4" fillId="3" borderId="1" xfId="0" applyNumberFormat="1" applyFont="1" applyFill="1" applyBorder="1" applyAlignment="1">
      <alignment horizontal="right"/>
    </xf>
    <xf numFmtId="170" fontId="3" fillId="4" borderId="1" xfId="0" applyNumberFormat="1" applyFont="1" applyFill="1" applyBorder="1" applyAlignment="1">
      <alignment horizontal="right"/>
    </xf>
    <xf numFmtId="167" fontId="3" fillId="4" borderId="1" xfId="0" applyNumberFormat="1" applyFont="1" applyFill="1" applyBorder="1" applyAlignment="1">
      <alignment horizontal="right"/>
    </xf>
    <xf numFmtId="49" fontId="8" fillId="2" borderId="1" xfId="0" applyNumberFormat="1" applyFont="1" applyFill="1" applyBorder="1" applyAlignment="1">
      <alignment horizontal="right"/>
    </xf>
    <xf numFmtId="0" fontId="8" fillId="2" borderId="1" xfId="0" applyNumberFormat="1" applyFont="1" applyFill="1" applyBorder="1" applyAlignment="1">
      <alignment horizontal="right"/>
    </xf>
    <xf numFmtId="49" fontId="3" fillId="2" borderId="1" xfId="0" applyNumberFormat="1" applyFont="1" applyFill="1" applyBorder="1" applyAlignment="1"/>
    <xf numFmtId="166" fontId="3" fillId="2" borderId="1" xfId="0" applyNumberFormat="1" applyFont="1" applyFill="1" applyBorder="1" applyAlignment="1">
      <alignment horizontal="right"/>
    </xf>
    <xf numFmtId="49" fontId="9" fillId="2" borderId="1" xfId="0" applyNumberFormat="1" applyFont="1" applyFill="1" applyBorder="1" applyAlignment="1">
      <alignment horizontal="left"/>
    </xf>
    <xf numFmtId="9" fontId="3" fillId="3" borderId="1" xfId="0" applyNumberFormat="1" applyFont="1" applyFill="1" applyBorder="1" applyAlignment="1">
      <alignment horizontal="right"/>
    </xf>
    <xf numFmtId="0" fontId="3" fillId="3" borderId="1" xfId="0" applyNumberFormat="1" applyFont="1" applyFill="1" applyBorder="1" applyAlignment="1">
      <alignment horizontal="center"/>
    </xf>
    <xf numFmtId="171" fontId="3" fillId="4" borderId="1" xfId="0" applyNumberFormat="1" applyFont="1" applyFill="1" applyBorder="1" applyAlignment="1">
      <alignment horizontal="right"/>
    </xf>
    <xf numFmtId="0" fontId="3" fillId="4" borderId="1" xfId="0" applyNumberFormat="1" applyFont="1" applyFill="1" applyBorder="1" applyAlignment="1">
      <alignment horizontal="right"/>
    </xf>
    <xf numFmtId="2" fontId="3" fillId="2" borderId="1" xfId="0" applyNumberFormat="1" applyFont="1" applyFill="1" applyBorder="1" applyAlignment="1">
      <alignment horizontal="center"/>
    </xf>
    <xf numFmtId="172" fontId="3" fillId="2" borderId="1" xfId="0" applyNumberFormat="1" applyFont="1" applyFill="1" applyBorder="1" applyAlignment="1">
      <alignment horizontal="center"/>
    </xf>
    <xf numFmtId="165" fontId="3" fillId="2" borderId="1" xfId="0" applyNumberFormat="1" applyFont="1" applyFill="1" applyBorder="1" applyAlignment="1">
      <alignment horizontal="right"/>
    </xf>
    <xf numFmtId="169" fontId="3" fillId="3" borderId="1" xfId="0" applyNumberFormat="1" applyFont="1" applyFill="1" applyBorder="1" applyAlignment="1">
      <alignment horizontal="right"/>
    </xf>
    <xf numFmtId="3" fontId="3" fillId="2" borderId="1" xfId="0" applyNumberFormat="1" applyFont="1" applyFill="1" applyBorder="1" applyAlignment="1">
      <alignment horizontal="right"/>
    </xf>
    <xf numFmtId="3" fontId="3" fillId="4" borderId="1" xfId="0" applyNumberFormat="1" applyFont="1" applyFill="1" applyBorder="1" applyAlignment="1">
      <alignment horizontal="right"/>
    </xf>
    <xf numFmtId="164" fontId="3" fillId="4" borderId="1" xfId="0" applyNumberFormat="1" applyFont="1" applyFill="1" applyBorder="1" applyAlignment="1"/>
    <xf numFmtId="164" fontId="3" fillId="2" borderId="1" xfId="0" applyNumberFormat="1" applyFont="1" applyFill="1" applyBorder="1" applyAlignment="1"/>
    <xf numFmtId="164" fontId="3" fillId="2" borderId="1" xfId="0" applyNumberFormat="1" applyFont="1" applyFill="1" applyBorder="1" applyAlignment="1">
      <alignment horizontal="left"/>
    </xf>
    <xf numFmtId="169" fontId="4" fillId="2" borderId="1" xfId="0" applyNumberFormat="1" applyFont="1" applyFill="1" applyBorder="1" applyAlignment="1">
      <alignment horizontal="center"/>
    </xf>
    <xf numFmtId="49" fontId="10" fillId="2" borderId="1" xfId="0" applyNumberFormat="1" applyFont="1" applyFill="1" applyBorder="1" applyAlignment="1">
      <alignment horizontal="left"/>
    </xf>
    <xf numFmtId="0" fontId="11" fillId="2" borderId="1" xfId="0" applyFont="1" applyFill="1" applyBorder="1" applyAlignment="1"/>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DD0806"/>
      <rgbColor rgb="FFFF2600"/>
      <rgbColor rgb="FFFEFB00"/>
      <rgbColor rgb="FF61E1EB"/>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tabSelected="1" workbookViewId="0">
      <selection activeCell="H3" sqref="H3"/>
    </sheetView>
  </sheetViews>
  <sheetFormatPr baseColWidth="10" defaultColWidth="5.42578125" defaultRowHeight="15.25" customHeight="1" x14ac:dyDescent="0.2"/>
  <cols>
    <col min="1" max="1" width="31.42578125" style="1" customWidth="1"/>
    <col min="2" max="2" width="11.42578125" style="1" customWidth="1"/>
    <col min="3" max="3" width="11" style="1" customWidth="1"/>
    <col min="4" max="4" width="14.7109375" style="1" customWidth="1"/>
    <col min="5" max="5" width="11.42578125" style="1" customWidth="1"/>
    <col min="6" max="6" width="12.85546875" style="1" customWidth="1"/>
    <col min="7" max="7" width="11.28515625" style="1" customWidth="1"/>
    <col min="8" max="8" width="26.42578125" style="1" customWidth="1"/>
    <col min="9" max="9" width="11.42578125" style="1" customWidth="1"/>
    <col min="10" max="10" width="3" style="1" customWidth="1"/>
    <col min="11" max="11" width="3.28515625" style="1" customWidth="1"/>
    <col min="12" max="12" width="6.140625" style="1" customWidth="1"/>
    <col min="13" max="13" width="7.42578125" style="1" customWidth="1"/>
    <col min="14" max="15" width="3.28515625" style="1" customWidth="1"/>
    <col min="16" max="16" width="3.140625" style="1" customWidth="1"/>
    <col min="17" max="18" width="2.42578125" style="1" customWidth="1"/>
    <col min="19" max="19" width="3.42578125" style="1" customWidth="1"/>
    <col min="20" max="20" width="4" style="1" customWidth="1"/>
    <col min="21" max="21" width="54.7109375" style="1" customWidth="1"/>
    <col min="22" max="256" width="5.42578125" customWidth="1"/>
  </cols>
  <sheetData>
    <row r="1" spans="1:21" ht="21" customHeight="1" x14ac:dyDescent="0.2">
      <c r="A1" s="2" t="s">
        <v>0</v>
      </c>
      <c r="B1" s="3" t="s">
        <v>1</v>
      </c>
      <c r="C1" s="4"/>
      <c r="D1" s="5"/>
      <c r="E1" s="6" t="s">
        <v>2</v>
      </c>
      <c r="F1" s="4"/>
      <c r="G1" s="7"/>
      <c r="H1" s="8"/>
      <c r="I1" s="4"/>
      <c r="J1" s="9"/>
      <c r="K1" s="10"/>
      <c r="L1" s="11"/>
      <c r="M1" s="11"/>
      <c r="N1" s="11"/>
      <c r="O1" s="11"/>
      <c r="P1" s="11"/>
      <c r="Q1" s="11"/>
      <c r="R1" s="11"/>
      <c r="S1" s="11"/>
      <c r="T1" s="11"/>
      <c r="U1" s="11"/>
    </row>
    <row r="2" spans="1:21" ht="15" customHeight="1" x14ac:dyDescent="0.2">
      <c r="A2" s="12" t="s">
        <v>3</v>
      </c>
      <c r="B2" s="11"/>
      <c r="C2" s="5"/>
      <c r="D2" s="5"/>
      <c r="E2" s="5"/>
      <c r="F2" s="8"/>
      <c r="G2" s="13"/>
      <c r="H2" s="8"/>
      <c r="I2" s="14">
        <v>41329</v>
      </c>
      <c r="J2" s="8"/>
      <c r="K2" s="15" t="s">
        <v>4</v>
      </c>
      <c r="L2" s="16"/>
      <c r="M2" s="4"/>
      <c r="N2" s="4"/>
      <c r="O2" s="4"/>
      <c r="P2" s="4"/>
      <c r="Q2" s="4"/>
      <c r="R2" s="4"/>
      <c r="S2" s="4"/>
      <c r="T2" s="4"/>
      <c r="U2" s="4"/>
    </row>
    <row r="3" spans="1:21" ht="15" customHeight="1" x14ac:dyDescent="0.2">
      <c r="A3" s="17" t="s">
        <v>5</v>
      </c>
      <c r="B3" s="7"/>
      <c r="C3" s="5"/>
      <c r="D3" s="5"/>
      <c r="E3" s="5"/>
      <c r="F3" s="8"/>
      <c r="G3" s="13"/>
      <c r="H3" s="8"/>
      <c r="I3" s="4"/>
      <c r="J3" s="8"/>
      <c r="K3" s="12" t="s">
        <v>6</v>
      </c>
      <c r="L3" s="16"/>
      <c r="M3" s="4"/>
      <c r="N3" s="4"/>
      <c r="O3" s="4"/>
      <c r="P3" s="4"/>
      <c r="Q3" s="4"/>
      <c r="R3" s="4"/>
      <c r="S3" s="4"/>
      <c r="T3" s="4"/>
      <c r="U3" s="4"/>
    </row>
    <row r="4" spans="1:21" ht="15" customHeight="1" x14ac:dyDescent="0.2">
      <c r="A4" s="18" t="s">
        <v>7</v>
      </c>
      <c r="B4" s="19">
        <v>850000</v>
      </c>
      <c r="C4" s="20" t="s">
        <v>8</v>
      </c>
      <c r="D4" s="18" t="s">
        <v>9</v>
      </c>
      <c r="E4" s="21">
        <f>B4*B5</f>
        <v>34000</v>
      </c>
      <c r="F4" s="22"/>
      <c r="G4" s="20" t="s">
        <v>8</v>
      </c>
      <c r="H4" s="20" t="s">
        <v>10</v>
      </c>
      <c r="I4" s="6" t="s">
        <v>11</v>
      </c>
      <c r="J4" s="23"/>
      <c r="K4" s="12" t="s">
        <v>12</v>
      </c>
      <c r="L4" s="16"/>
      <c r="M4" s="4"/>
      <c r="N4" s="4"/>
      <c r="O4" s="4"/>
      <c r="P4" s="4"/>
      <c r="Q4" s="4"/>
      <c r="R4" s="4"/>
      <c r="S4" s="4"/>
      <c r="T4" s="4"/>
      <c r="U4" s="24"/>
    </row>
    <row r="5" spans="1:21" ht="15" customHeight="1" x14ac:dyDescent="0.2">
      <c r="A5" s="18" t="s">
        <v>13</v>
      </c>
      <c r="B5" s="25">
        <v>0.04</v>
      </c>
      <c r="C5" s="26">
        <f>B4*B9</f>
        <v>59500.000000000007</v>
      </c>
      <c r="D5" s="18" t="s">
        <v>14</v>
      </c>
      <c r="E5" s="21">
        <f>E4*B6</f>
        <v>9520</v>
      </c>
      <c r="F5" s="27" t="s">
        <v>15</v>
      </c>
      <c r="G5" s="28">
        <v>40000</v>
      </c>
      <c r="H5" s="29">
        <v>0.17</v>
      </c>
      <c r="I5" s="30">
        <f>G5-(G5*H5)</f>
        <v>33200</v>
      </c>
      <c r="J5" s="31"/>
      <c r="K5" s="12" t="s">
        <v>16</v>
      </c>
      <c r="L5" s="32"/>
      <c r="M5" s="8"/>
      <c r="N5" s="8"/>
      <c r="O5" s="8"/>
      <c r="P5" s="11"/>
      <c r="Q5" s="8"/>
      <c r="R5" s="8"/>
      <c r="S5" s="8"/>
      <c r="T5" s="8"/>
      <c r="U5" s="11"/>
    </row>
    <row r="6" spans="1:21" ht="15" customHeight="1" x14ac:dyDescent="0.2">
      <c r="A6" s="18" t="s">
        <v>17</v>
      </c>
      <c r="B6" s="33">
        <v>0.28000000000000003</v>
      </c>
      <c r="C6" s="26">
        <f>C5*B6</f>
        <v>16660.000000000004</v>
      </c>
      <c r="D6" s="18" t="s">
        <v>18</v>
      </c>
      <c r="E6" s="21">
        <f>B4*D9</f>
        <v>0</v>
      </c>
      <c r="F6" s="8"/>
      <c r="G6" s="28">
        <v>70000</v>
      </c>
      <c r="H6" s="29">
        <v>0.25</v>
      </c>
      <c r="I6" s="30">
        <f>G6-(G6*H6)</f>
        <v>52500</v>
      </c>
      <c r="J6" s="31"/>
      <c r="K6" s="12" t="s">
        <v>19</v>
      </c>
      <c r="L6" s="16"/>
      <c r="M6" s="4"/>
      <c r="N6" s="4"/>
      <c r="O6" s="4"/>
      <c r="P6" s="4"/>
      <c r="Q6" s="4"/>
      <c r="R6" s="4"/>
      <c r="S6" s="4"/>
      <c r="T6" s="4"/>
      <c r="U6" s="4"/>
    </row>
    <row r="7" spans="1:21" ht="15" customHeight="1" x14ac:dyDescent="0.2">
      <c r="A7" s="18" t="s">
        <v>20</v>
      </c>
      <c r="B7" s="34">
        <v>0.02</v>
      </c>
      <c r="C7" s="35">
        <f>B4*B7</f>
        <v>17000</v>
      </c>
      <c r="D7" s="36" t="s">
        <v>21</v>
      </c>
      <c r="E7" s="37">
        <f>E4-E5+E6</f>
        <v>24480</v>
      </c>
      <c r="F7" s="38">
        <f>E7/B4</f>
        <v>2.8799999999999999E-2</v>
      </c>
      <c r="G7" s="28">
        <v>70000</v>
      </c>
      <c r="H7" s="29">
        <v>0.3</v>
      </c>
      <c r="I7" s="30">
        <f>G7-(G7*H7)</f>
        <v>49000</v>
      </c>
      <c r="J7" s="8"/>
      <c r="K7" s="11"/>
      <c r="L7" s="8"/>
      <c r="M7" s="8"/>
      <c r="N7" s="8"/>
      <c r="O7" s="8"/>
      <c r="P7" s="8"/>
      <c r="Q7" s="8"/>
      <c r="R7" s="8"/>
      <c r="S7" s="8"/>
      <c r="T7" s="8"/>
      <c r="U7" s="7"/>
    </row>
    <row r="8" spans="1:21" ht="15" customHeight="1" x14ac:dyDescent="0.2">
      <c r="A8" s="18" t="s">
        <v>22</v>
      </c>
      <c r="B8" s="39">
        <f>C8/B4</f>
        <v>3.04E-2</v>
      </c>
      <c r="C8" s="26">
        <f>C5-C6-C7</f>
        <v>25840</v>
      </c>
      <c r="D8" s="40"/>
      <c r="E8" s="41">
        <f>D8+1</f>
        <v>1</v>
      </c>
      <c r="F8" s="41">
        <f>E8+1</f>
        <v>2</v>
      </c>
      <c r="G8" s="41">
        <f>F8+1</f>
        <v>3</v>
      </c>
      <c r="H8" s="41">
        <f>G8+1</f>
        <v>4</v>
      </c>
      <c r="I8" s="41">
        <f>H8+1</f>
        <v>5</v>
      </c>
      <c r="J8" s="42"/>
      <c r="K8" s="17" t="s">
        <v>23</v>
      </c>
      <c r="L8" s="4"/>
      <c r="M8" s="4"/>
      <c r="N8" s="4"/>
      <c r="O8" s="4"/>
      <c r="P8" s="4"/>
      <c r="Q8" s="4"/>
      <c r="R8" s="4"/>
      <c r="S8" s="4"/>
      <c r="T8" s="4"/>
      <c r="U8" s="4"/>
    </row>
    <row r="9" spans="1:21" ht="15" customHeight="1" x14ac:dyDescent="0.2">
      <c r="A9" s="18" t="s">
        <v>24</v>
      </c>
      <c r="B9" s="43">
        <v>7.0000000000000007E-2</v>
      </c>
      <c r="C9" s="44"/>
      <c r="D9" s="45"/>
      <c r="E9" s="46">
        <f>D9</f>
        <v>0</v>
      </c>
      <c r="F9" s="46">
        <f>E9</f>
        <v>0</v>
      </c>
      <c r="G9" s="46">
        <f>F9</f>
        <v>0</v>
      </c>
      <c r="H9" s="46">
        <f>G9</f>
        <v>0</v>
      </c>
      <c r="I9" s="46">
        <f>H9</f>
        <v>0</v>
      </c>
      <c r="J9" s="47"/>
      <c r="K9" s="17" t="s">
        <v>25</v>
      </c>
      <c r="L9" s="4"/>
      <c r="M9" s="4"/>
      <c r="N9" s="4"/>
      <c r="O9" s="4"/>
      <c r="P9" s="4"/>
      <c r="Q9" s="4"/>
      <c r="R9" s="4"/>
      <c r="S9" s="4"/>
      <c r="T9" s="4"/>
      <c r="U9" s="4"/>
    </row>
    <row r="10" spans="1:21" ht="15" customHeight="1" x14ac:dyDescent="0.2">
      <c r="A10" s="36" t="s">
        <v>26</v>
      </c>
      <c r="B10" s="48">
        <f>B4*B9</f>
        <v>59500.000000000007</v>
      </c>
      <c r="C10" s="49"/>
      <c r="D10" s="50">
        <f>C10-B4</f>
        <v>-850000</v>
      </c>
      <c r="E10" s="50">
        <f>D10-D25</f>
        <v>-898960</v>
      </c>
      <c r="F10" s="50">
        <f>E10-E25</f>
        <v>-950740.09600000002</v>
      </c>
      <c r="G10" s="50">
        <f>F10-F25</f>
        <v>-1005502.7255296001</v>
      </c>
      <c r="H10" s="50">
        <f>G10-G25</f>
        <v>-1063419.682520105</v>
      </c>
      <c r="I10" s="50">
        <f>H10-H25</f>
        <v>-1124672.6562332632</v>
      </c>
      <c r="J10" s="13"/>
      <c r="K10" s="17" t="s">
        <v>27</v>
      </c>
      <c r="L10" s="4"/>
      <c r="M10" s="4"/>
      <c r="N10" s="4"/>
      <c r="O10" s="4"/>
      <c r="P10" s="4"/>
      <c r="Q10" s="4"/>
      <c r="R10" s="4"/>
      <c r="S10" s="4"/>
      <c r="T10" s="4"/>
      <c r="U10" s="4"/>
    </row>
    <row r="11" spans="1:21" ht="15" customHeight="1" x14ac:dyDescent="0.2">
      <c r="A11" s="11"/>
      <c r="B11" s="11"/>
      <c r="C11" s="51"/>
      <c r="D11" s="50">
        <f>C10*C11</f>
        <v>0</v>
      </c>
      <c r="E11" s="50">
        <f>D11</f>
        <v>0</v>
      </c>
      <c r="F11" s="50">
        <f>E11</f>
        <v>0</v>
      </c>
      <c r="G11" s="50">
        <f>F11</f>
        <v>0</v>
      </c>
      <c r="H11" s="50">
        <f>G11</f>
        <v>0</v>
      </c>
      <c r="I11" s="50">
        <f>H11</f>
        <v>0</v>
      </c>
      <c r="J11" s="13"/>
      <c r="K11" s="52"/>
      <c r="L11" s="4"/>
      <c r="M11" s="4"/>
      <c r="N11" s="4"/>
      <c r="O11" s="4"/>
      <c r="P11" s="4"/>
      <c r="Q11" s="4"/>
      <c r="R11" s="4"/>
      <c r="S11" s="4"/>
      <c r="T11" s="4"/>
      <c r="U11" s="4"/>
    </row>
    <row r="12" spans="1:21" ht="15" customHeight="1" x14ac:dyDescent="0.2">
      <c r="A12" s="53" t="s">
        <v>28</v>
      </c>
      <c r="B12" s="7"/>
      <c r="C12" s="4"/>
      <c r="D12" s="50">
        <f>C10*B12</f>
        <v>0</v>
      </c>
      <c r="E12" s="50">
        <f>D12+(D12*D9)</f>
        <v>0</v>
      </c>
      <c r="F12" s="50">
        <f>E12+(E12*E9)</f>
        <v>0</v>
      </c>
      <c r="G12" s="50">
        <f>F12+(F12*F9)</f>
        <v>0</v>
      </c>
      <c r="H12" s="50">
        <f>G12+(G12*G9)</f>
        <v>0</v>
      </c>
      <c r="I12" s="50">
        <f>H12+(H12*H9)</f>
        <v>0</v>
      </c>
      <c r="J12" s="13"/>
      <c r="K12" s="17" t="s">
        <v>29</v>
      </c>
      <c r="L12" s="4"/>
      <c r="M12" s="4"/>
      <c r="N12" s="4"/>
      <c r="O12" s="4"/>
      <c r="P12" s="4"/>
      <c r="Q12" s="4"/>
      <c r="R12" s="4"/>
      <c r="S12" s="4"/>
      <c r="T12" s="4"/>
      <c r="U12" s="4"/>
    </row>
    <row r="13" spans="1:21" ht="15" customHeight="1" x14ac:dyDescent="0.2">
      <c r="A13" s="53" t="s">
        <v>30</v>
      </c>
      <c r="B13" s="7"/>
      <c r="C13" s="54">
        <v>0.08</v>
      </c>
      <c r="D13" s="50">
        <f t="shared" ref="D13:I13" si="0">D10*$C$13</f>
        <v>-68000</v>
      </c>
      <c r="E13" s="50">
        <f t="shared" si="0"/>
        <v>-71916.800000000003</v>
      </c>
      <c r="F13" s="50">
        <f t="shared" si="0"/>
        <v>-76059.207680000007</v>
      </c>
      <c r="G13" s="50">
        <f t="shared" si="0"/>
        <v>-80440.218042368011</v>
      </c>
      <c r="H13" s="50">
        <f t="shared" si="0"/>
        <v>-85073.574601608401</v>
      </c>
      <c r="I13" s="50">
        <f t="shared" si="0"/>
        <v>-89973.812498661064</v>
      </c>
      <c r="J13" s="13"/>
      <c r="K13" s="52"/>
      <c r="L13" s="4"/>
      <c r="M13" s="4"/>
      <c r="N13" s="4"/>
      <c r="O13" s="4"/>
      <c r="P13" s="4"/>
      <c r="Q13" s="4"/>
      <c r="R13" s="4"/>
      <c r="S13" s="4"/>
      <c r="T13" s="4"/>
      <c r="U13" s="4"/>
    </row>
    <row r="14" spans="1:21" ht="15" customHeight="1" x14ac:dyDescent="0.2">
      <c r="A14" s="53" t="s">
        <v>31</v>
      </c>
      <c r="B14" s="7"/>
      <c r="C14" s="25">
        <v>0.1</v>
      </c>
      <c r="D14" s="50">
        <f t="shared" ref="D14:I14" si="1">D12*$C$14</f>
        <v>0</v>
      </c>
      <c r="E14" s="50">
        <f t="shared" si="1"/>
        <v>0</v>
      </c>
      <c r="F14" s="50">
        <f t="shared" si="1"/>
        <v>0</v>
      </c>
      <c r="G14" s="50">
        <f t="shared" si="1"/>
        <v>0</v>
      </c>
      <c r="H14" s="50">
        <f t="shared" si="1"/>
        <v>0</v>
      </c>
      <c r="I14" s="50">
        <f t="shared" si="1"/>
        <v>0</v>
      </c>
      <c r="J14" s="13"/>
      <c r="K14" s="12" t="s">
        <v>32</v>
      </c>
      <c r="L14" s="4"/>
      <c r="M14" s="4"/>
      <c r="N14" s="4"/>
      <c r="O14" s="4"/>
      <c r="P14" s="4"/>
      <c r="Q14" s="4"/>
      <c r="R14" s="4"/>
      <c r="S14" s="4"/>
      <c r="T14" s="4"/>
      <c r="U14" s="4"/>
    </row>
    <row r="15" spans="1:21" ht="15" customHeight="1" x14ac:dyDescent="0.2">
      <c r="A15" s="53" t="s">
        <v>33</v>
      </c>
      <c r="B15" s="7"/>
      <c r="C15" s="55" t="e">
        <f>D15/C10</f>
        <v>#DIV/0!</v>
      </c>
      <c r="D15" s="50">
        <f t="shared" ref="D15:I15" si="2">D12-D13-D14</f>
        <v>68000</v>
      </c>
      <c r="E15" s="50">
        <f t="shared" si="2"/>
        <v>71916.800000000003</v>
      </c>
      <c r="F15" s="50">
        <f t="shared" si="2"/>
        <v>76059.207680000007</v>
      </c>
      <c r="G15" s="50">
        <f t="shared" si="2"/>
        <v>80440.218042368011</v>
      </c>
      <c r="H15" s="50">
        <f t="shared" si="2"/>
        <v>85073.574601608401</v>
      </c>
      <c r="I15" s="50">
        <f t="shared" si="2"/>
        <v>89973.812498661064</v>
      </c>
      <c r="J15" s="13"/>
      <c r="K15" s="12" t="s">
        <v>34</v>
      </c>
      <c r="L15" s="4"/>
      <c r="M15" s="4"/>
      <c r="N15" s="4"/>
      <c r="O15" s="4"/>
      <c r="P15" s="4"/>
      <c r="Q15" s="4"/>
      <c r="R15" s="4"/>
      <c r="S15" s="4"/>
      <c r="T15" s="4"/>
      <c r="U15" s="4"/>
    </row>
    <row r="16" spans="1:21" ht="15" customHeight="1" x14ac:dyDescent="0.2">
      <c r="A16" s="53" t="s">
        <v>35</v>
      </c>
      <c r="B16" s="7"/>
      <c r="C16" s="50">
        <f>B4</f>
        <v>850000</v>
      </c>
      <c r="D16" s="56">
        <f t="shared" ref="D16:I16" si="3">D15/$B$4</f>
        <v>0.08</v>
      </c>
      <c r="E16" s="56">
        <f t="shared" si="3"/>
        <v>8.4608000000000003E-2</v>
      </c>
      <c r="F16" s="56">
        <f t="shared" si="3"/>
        <v>8.9481420800000003E-2</v>
      </c>
      <c r="G16" s="56">
        <f t="shared" si="3"/>
        <v>9.4635550638080018E-2</v>
      </c>
      <c r="H16" s="56">
        <f t="shared" si="3"/>
        <v>0.10008655835483342</v>
      </c>
      <c r="I16" s="56">
        <f t="shared" si="3"/>
        <v>0.10585154411607184</v>
      </c>
      <c r="J16" s="51"/>
      <c r="K16" s="4"/>
      <c r="L16" s="4"/>
      <c r="M16" s="4"/>
      <c r="N16" s="4"/>
      <c r="O16" s="4"/>
      <c r="P16" s="4"/>
      <c r="Q16" s="4"/>
      <c r="R16" s="4"/>
      <c r="S16" s="4"/>
      <c r="T16" s="4"/>
      <c r="U16" s="4"/>
    </row>
    <row r="17" spans="1:21" ht="15" customHeight="1" x14ac:dyDescent="0.2">
      <c r="A17" s="6" t="s">
        <v>36</v>
      </c>
      <c r="B17" s="4"/>
      <c r="C17" s="5"/>
      <c r="D17" s="57" t="s">
        <v>37</v>
      </c>
      <c r="E17" s="57" t="s">
        <v>38</v>
      </c>
      <c r="F17" s="57" t="s">
        <v>39</v>
      </c>
      <c r="G17" s="57" t="s">
        <v>40</v>
      </c>
      <c r="H17" s="57" t="s">
        <v>41</v>
      </c>
      <c r="I17" s="57" t="s">
        <v>42</v>
      </c>
      <c r="J17" s="58"/>
      <c r="K17" s="4"/>
      <c r="L17" s="4"/>
      <c r="M17" s="4"/>
      <c r="N17" s="4"/>
      <c r="O17" s="4"/>
      <c r="P17" s="4"/>
      <c r="Q17" s="4"/>
      <c r="R17" s="4"/>
      <c r="S17" s="4"/>
      <c r="T17" s="4"/>
      <c r="U17" s="4"/>
    </row>
    <row r="18" spans="1:21" ht="15" customHeight="1" x14ac:dyDescent="0.2">
      <c r="A18" s="53" t="s">
        <v>43</v>
      </c>
      <c r="B18" s="7"/>
      <c r="C18" s="25">
        <v>0.04</v>
      </c>
      <c r="D18" s="50">
        <f t="shared" ref="D18:I18" si="4">D19*$C$18</f>
        <v>0</v>
      </c>
      <c r="E18" s="50">
        <f t="shared" si="4"/>
        <v>0</v>
      </c>
      <c r="F18" s="50">
        <f t="shared" si="4"/>
        <v>0</v>
      </c>
      <c r="G18" s="50">
        <f t="shared" si="4"/>
        <v>0</v>
      </c>
      <c r="H18" s="50">
        <f t="shared" si="4"/>
        <v>0</v>
      </c>
      <c r="I18" s="50">
        <f t="shared" si="4"/>
        <v>0</v>
      </c>
      <c r="J18" s="13"/>
      <c r="K18" s="76" t="s">
        <v>44</v>
      </c>
      <c r="L18" s="4"/>
      <c r="M18" s="4"/>
      <c r="N18" s="4"/>
      <c r="O18" s="4"/>
      <c r="P18" s="4"/>
      <c r="Q18" s="4"/>
      <c r="R18" s="4"/>
      <c r="S18" s="4"/>
      <c r="T18" s="4"/>
      <c r="U18" s="4"/>
    </row>
    <row r="19" spans="1:21" ht="15" customHeight="1" x14ac:dyDescent="0.2">
      <c r="A19" s="59" t="s">
        <v>45</v>
      </c>
      <c r="B19" s="11"/>
      <c r="C19" s="60"/>
      <c r="D19" s="50">
        <f>C10-D11</f>
        <v>0</v>
      </c>
      <c r="E19" s="50">
        <f>D19-D18</f>
        <v>0</v>
      </c>
      <c r="F19" s="50">
        <f>E19-E18</f>
        <v>0</v>
      </c>
      <c r="G19" s="50">
        <f>F19-F18</f>
        <v>0</v>
      </c>
      <c r="H19" s="50">
        <f>G19-G18</f>
        <v>0</v>
      </c>
      <c r="I19" s="50">
        <f>H19-H18</f>
        <v>0</v>
      </c>
      <c r="J19" s="13"/>
      <c r="K19" s="61" t="s">
        <v>46</v>
      </c>
      <c r="L19" s="4"/>
      <c r="M19" s="4"/>
      <c r="N19" s="4"/>
      <c r="O19" s="4"/>
      <c r="P19" s="4"/>
      <c r="Q19" s="4"/>
      <c r="R19" s="4"/>
      <c r="S19" s="4"/>
      <c r="T19" s="4"/>
      <c r="U19" s="4"/>
    </row>
    <row r="20" spans="1:21" ht="15" customHeight="1" x14ac:dyDescent="0.2">
      <c r="A20" s="59" t="s">
        <v>47</v>
      </c>
      <c r="B20" s="11"/>
      <c r="C20" s="62">
        <v>0.2</v>
      </c>
      <c r="D20" s="50">
        <f t="shared" ref="D20:I20" si="5">D21*$C$20</f>
        <v>0</v>
      </c>
      <c r="E20" s="50">
        <f t="shared" si="5"/>
        <v>0</v>
      </c>
      <c r="F20" s="50">
        <f t="shared" si="5"/>
        <v>0</v>
      </c>
      <c r="G20" s="50">
        <f t="shared" si="5"/>
        <v>0</v>
      </c>
      <c r="H20" s="50">
        <f t="shared" si="5"/>
        <v>0</v>
      </c>
      <c r="I20" s="50">
        <f t="shared" si="5"/>
        <v>0</v>
      </c>
      <c r="J20" s="13"/>
      <c r="K20" s="63">
        <v>1</v>
      </c>
      <c r="L20" s="18" t="s">
        <v>48</v>
      </c>
      <c r="M20" s="64">
        <f>0.0929*K20</f>
        <v>9.2899999999999996E-2</v>
      </c>
      <c r="N20" s="53" t="s">
        <v>49</v>
      </c>
      <c r="O20" s="4"/>
      <c r="P20" s="4"/>
      <c r="Q20" s="4"/>
      <c r="R20" s="4"/>
      <c r="S20" s="4"/>
      <c r="T20" s="4"/>
      <c r="U20" s="4"/>
    </row>
    <row r="21" spans="1:21" ht="15" customHeight="1" x14ac:dyDescent="0.2">
      <c r="A21" s="53" t="s">
        <v>50</v>
      </c>
      <c r="B21" s="7"/>
      <c r="C21" s="25">
        <v>0.08</v>
      </c>
      <c r="D21" s="50">
        <f>D19*$C$21</f>
        <v>0</v>
      </c>
      <c r="E21" s="50">
        <f>D21-D20</f>
        <v>0</v>
      </c>
      <c r="F21" s="50">
        <f>E21-E20</f>
        <v>0</v>
      </c>
      <c r="G21" s="50">
        <f>F21-F20</f>
        <v>0</v>
      </c>
      <c r="H21" s="50">
        <f>G21-G20</f>
        <v>0</v>
      </c>
      <c r="I21" s="50">
        <f>H21-H20</f>
        <v>0</v>
      </c>
      <c r="J21" s="13"/>
      <c r="K21" s="63">
        <v>1</v>
      </c>
      <c r="L21" s="18" t="s">
        <v>51</v>
      </c>
      <c r="M21" s="65">
        <f>10.764*K21</f>
        <v>10.763999999999999</v>
      </c>
      <c r="N21" s="53" t="s">
        <v>52</v>
      </c>
      <c r="O21" s="11"/>
      <c r="P21" s="66"/>
      <c r="Q21" s="67"/>
      <c r="R21" s="8"/>
      <c r="S21" s="8"/>
      <c r="T21" s="8"/>
      <c r="U21" s="4"/>
    </row>
    <row r="22" spans="1:21" ht="15" customHeight="1" x14ac:dyDescent="0.2">
      <c r="A22" s="53" t="s">
        <v>53</v>
      </c>
      <c r="B22" s="7"/>
      <c r="C22" s="5"/>
      <c r="D22" s="50">
        <f t="shared" ref="D22:I22" si="6">D18+D20</f>
        <v>0</v>
      </c>
      <c r="E22" s="50">
        <f t="shared" si="6"/>
        <v>0</v>
      </c>
      <c r="F22" s="50">
        <f t="shared" si="6"/>
        <v>0</v>
      </c>
      <c r="G22" s="50">
        <f t="shared" si="6"/>
        <v>0</v>
      </c>
      <c r="H22" s="50">
        <f t="shared" si="6"/>
        <v>0</v>
      </c>
      <c r="I22" s="50">
        <f t="shared" si="6"/>
        <v>0</v>
      </c>
      <c r="J22" s="13"/>
      <c r="K22" s="52"/>
      <c r="L22" s="77" t="s">
        <v>95</v>
      </c>
      <c r="M22" s="4"/>
      <c r="N22" s="4"/>
      <c r="O22" s="4"/>
      <c r="P22" s="4"/>
      <c r="Q22" s="4"/>
      <c r="R22" s="4"/>
      <c r="S22" s="4"/>
      <c r="T22" s="4"/>
      <c r="U22" s="4"/>
    </row>
    <row r="23" spans="1:21" ht="15" customHeight="1" x14ac:dyDescent="0.2">
      <c r="A23" s="59" t="s">
        <v>54</v>
      </c>
      <c r="B23" s="11"/>
      <c r="C23" s="68"/>
      <c r="D23" s="35">
        <f t="shared" ref="D23:I23" si="7">D15-D22</f>
        <v>68000</v>
      </c>
      <c r="E23" s="35">
        <f t="shared" si="7"/>
        <v>71916.800000000003</v>
      </c>
      <c r="F23" s="35">
        <f t="shared" si="7"/>
        <v>76059.207680000007</v>
      </c>
      <c r="G23" s="35">
        <f t="shared" si="7"/>
        <v>80440.218042368011</v>
      </c>
      <c r="H23" s="35">
        <f t="shared" si="7"/>
        <v>85073.574601608401</v>
      </c>
      <c r="I23" s="35">
        <f t="shared" si="7"/>
        <v>89973.812498661064</v>
      </c>
      <c r="J23" s="68"/>
      <c r="K23" s="52"/>
      <c r="L23" s="4"/>
      <c r="M23" s="9"/>
      <c r="N23" s="4"/>
      <c r="O23" s="4"/>
      <c r="P23" s="4"/>
      <c r="Q23" s="4"/>
      <c r="R23" s="4"/>
      <c r="S23" s="4"/>
      <c r="T23" s="4"/>
      <c r="U23" s="4"/>
    </row>
    <row r="24" spans="1:21" ht="15" customHeight="1" x14ac:dyDescent="0.2">
      <c r="A24" s="53" t="s">
        <v>55</v>
      </c>
      <c r="B24" s="7"/>
      <c r="C24" s="68"/>
      <c r="D24" s="35">
        <f t="shared" ref="D24:I24" si="8">D23*$B$6</f>
        <v>19040</v>
      </c>
      <c r="E24" s="50">
        <f t="shared" si="8"/>
        <v>20136.704000000002</v>
      </c>
      <c r="F24" s="50">
        <f t="shared" si="8"/>
        <v>21296.578150400004</v>
      </c>
      <c r="G24" s="50">
        <f t="shared" si="8"/>
        <v>22523.261051863046</v>
      </c>
      <c r="H24" s="50">
        <f t="shared" si="8"/>
        <v>23820.600888450354</v>
      </c>
      <c r="I24" s="50">
        <f t="shared" si="8"/>
        <v>25192.667499625099</v>
      </c>
      <c r="J24" s="13"/>
      <c r="K24" s="52"/>
      <c r="L24" s="4"/>
      <c r="M24" s="4"/>
      <c r="N24" s="4"/>
      <c r="O24" s="4"/>
      <c r="P24" s="4"/>
      <c r="Q24" s="4"/>
      <c r="R24" s="4"/>
      <c r="S24" s="4"/>
      <c r="T24" s="4"/>
      <c r="U24" s="4"/>
    </row>
    <row r="25" spans="1:21" ht="15" customHeight="1" x14ac:dyDescent="0.2">
      <c r="A25" s="53" t="s">
        <v>56</v>
      </c>
      <c r="B25" s="7"/>
      <c r="C25" s="68"/>
      <c r="D25" s="50">
        <f t="shared" ref="D25:I25" si="9">D15-D24</f>
        <v>48960</v>
      </c>
      <c r="E25" s="50">
        <f t="shared" si="9"/>
        <v>51780.096000000005</v>
      </c>
      <c r="F25" s="50">
        <f t="shared" si="9"/>
        <v>54762.629529600003</v>
      </c>
      <c r="G25" s="50">
        <f t="shared" si="9"/>
        <v>57916.956990504965</v>
      </c>
      <c r="H25" s="50">
        <f t="shared" si="9"/>
        <v>61252.973713158048</v>
      </c>
      <c r="I25" s="50">
        <f t="shared" si="9"/>
        <v>64781.144999035969</v>
      </c>
      <c r="J25" s="13"/>
      <c r="K25" s="52"/>
      <c r="L25" s="4"/>
      <c r="M25" s="4"/>
      <c r="N25" s="4"/>
      <c r="O25" s="4"/>
      <c r="P25" s="4"/>
      <c r="Q25" s="4"/>
      <c r="R25" s="4"/>
      <c r="S25" s="4"/>
      <c r="T25" s="4"/>
      <c r="U25" s="4"/>
    </row>
    <row r="26" spans="1:21" ht="15" customHeight="1" x14ac:dyDescent="0.2">
      <c r="A26" s="53" t="s">
        <v>57</v>
      </c>
      <c r="B26" s="7"/>
      <c r="C26" s="50">
        <f>C16</f>
        <v>850000</v>
      </c>
      <c r="D26" s="56">
        <f t="shared" ref="D26:I26" si="10">D25/$C$26</f>
        <v>5.7599999999999998E-2</v>
      </c>
      <c r="E26" s="56">
        <f t="shared" si="10"/>
        <v>6.0917760000000008E-2</v>
      </c>
      <c r="F26" s="56">
        <f t="shared" si="10"/>
        <v>6.4426622976000006E-2</v>
      </c>
      <c r="G26" s="56">
        <f t="shared" si="10"/>
        <v>6.813759645941761E-2</v>
      </c>
      <c r="H26" s="56">
        <f t="shared" si="10"/>
        <v>7.206232201548006E-2</v>
      </c>
      <c r="I26" s="56">
        <f t="shared" si="10"/>
        <v>7.6213111763571734E-2</v>
      </c>
      <c r="J26" s="51"/>
      <c r="K26" s="17" t="s">
        <v>58</v>
      </c>
      <c r="L26" s="4"/>
      <c r="M26" s="4"/>
      <c r="N26" s="4"/>
      <c r="O26" s="4"/>
      <c r="P26" s="4"/>
      <c r="Q26" s="4"/>
      <c r="R26" s="4"/>
      <c r="S26" s="4"/>
      <c r="T26" s="4"/>
      <c r="U26" s="4"/>
    </row>
    <row r="27" spans="1:21" ht="15" customHeight="1" x14ac:dyDescent="0.2">
      <c r="A27" s="59" t="s">
        <v>59</v>
      </c>
      <c r="B27" s="11"/>
      <c r="C27" s="5"/>
      <c r="D27" s="69">
        <v>0.03</v>
      </c>
      <c r="E27" s="69">
        <v>0.03</v>
      </c>
      <c r="F27" s="69">
        <v>0.03</v>
      </c>
      <c r="G27" s="69">
        <v>0.03</v>
      </c>
      <c r="H27" s="69">
        <v>0.03</v>
      </c>
      <c r="I27" s="69">
        <v>0.03</v>
      </c>
      <c r="J27" s="47"/>
      <c r="K27" s="4"/>
      <c r="L27" s="4"/>
      <c r="M27" s="4"/>
      <c r="N27" s="4"/>
      <c r="O27" s="4"/>
      <c r="P27" s="4"/>
      <c r="Q27" s="4"/>
      <c r="R27" s="4"/>
      <c r="S27" s="4"/>
      <c r="T27" s="4"/>
      <c r="U27" s="4"/>
    </row>
    <row r="28" spans="1:21" ht="15" customHeight="1" x14ac:dyDescent="0.2">
      <c r="A28" s="53" t="s">
        <v>60</v>
      </c>
      <c r="B28" s="7"/>
      <c r="C28" s="50">
        <f>C10</f>
        <v>0</v>
      </c>
      <c r="D28" s="35">
        <f t="shared" ref="D28:I28" si="11">C28+(C28*D27)</f>
        <v>0</v>
      </c>
      <c r="E28" s="35">
        <f t="shared" si="11"/>
        <v>0</v>
      </c>
      <c r="F28" s="35">
        <f t="shared" si="11"/>
        <v>0</v>
      </c>
      <c r="G28" s="35">
        <f t="shared" si="11"/>
        <v>0</v>
      </c>
      <c r="H28" s="35">
        <f t="shared" si="11"/>
        <v>0</v>
      </c>
      <c r="I28" s="35">
        <f t="shared" si="11"/>
        <v>0</v>
      </c>
      <c r="J28" s="68"/>
      <c r="K28" s="52"/>
      <c r="L28" s="4"/>
      <c r="M28" s="4"/>
      <c r="N28" s="4"/>
      <c r="O28" s="4"/>
      <c r="P28" s="4"/>
      <c r="Q28" s="4"/>
      <c r="R28" s="4"/>
      <c r="S28" s="4"/>
      <c r="T28" s="4"/>
      <c r="U28" s="4"/>
    </row>
    <row r="29" spans="1:21" ht="15" customHeight="1" x14ac:dyDescent="0.2">
      <c r="A29" s="59" t="s">
        <v>61</v>
      </c>
      <c r="B29" s="11"/>
      <c r="C29" s="5"/>
      <c r="D29" s="35">
        <f t="shared" ref="D29:I29" si="12">D28-C28</f>
        <v>0</v>
      </c>
      <c r="E29" s="35">
        <f t="shared" si="12"/>
        <v>0</v>
      </c>
      <c r="F29" s="35">
        <f t="shared" si="12"/>
        <v>0</v>
      </c>
      <c r="G29" s="35">
        <f t="shared" si="12"/>
        <v>0</v>
      </c>
      <c r="H29" s="35">
        <f t="shared" si="12"/>
        <v>0</v>
      </c>
      <c r="I29" s="35">
        <f t="shared" si="12"/>
        <v>0</v>
      </c>
      <c r="J29" s="68"/>
      <c r="K29" s="52"/>
      <c r="L29" s="4"/>
      <c r="M29" s="4"/>
      <c r="N29" s="4"/>
      <c r="O29" s="4"/>
      <c r="P29" s="4"/>
      <c r="Q29" s="4"/>
      <c r="R29" s="4"/>
      <c r="S29" s="4"/>
      <c r="T29" s="4"/>
      <c r="U29" s="4"/>
    </row>
    <row r="30" spans="1:21" ht="15" customHeight="1" x14ac:dyDescent="0.2">
      <c r="A30" s="59" t="s">
        <v>62</v>
      </c>
      <c r="B30" s="11"/>
      <c r="C30" s="5"/>
      <c r="D30" s="56">
        <f t="shared" ref="D30:I30" si="13">(D28-C28)/$C$26</f>
        <v>0</v>
      </c>
      <c r="E30" s="56">
        <f t="shared" si="13"/>
        <v>0</v>
      </c>
      <c r="F30" s="56">
        <f t="shared" si="13"/>
        <v>0</v>
      </c>
      <c r="G30" s="56">
        <f t="shared" si="13"/>
        <v>0</v>
      </c>
      <c r="H30" s="56">
        <f t="shared" si="13"/>
        <v>0</v>
      </c>
      <c r="I30" s="56">
        <f t="shared" si="13"/>
        <v>0</v>
      </c>
      <c r="J30" s="51"/>
      <c r="K30" s="52"/>
      <c r="L30" s="4"/>
      <c r="M30" s="4"/>
      <c r="N30" s="4"/>
      <c r="O30" s="4"/>
      <c r="P30" s="4"/>
      <c r="Q30" s="4"/>
      <c r="R30" s="4"/>
      <c r="S30" s="4"/>
      <c r="T30" s="4"/>
      <c r="U30" s="4"/>
    </row>
    <row r="31" spans="1:21" ht="15" customHeight="1" x14ac:dyDescent="0.2">
      <c r="A31" s="59" t="s">
        <v>63</v>
      </c>
      <c r="B31" s="11"/>
      <c r="C31" s="5"/>
      <c r="D31" s="56">
        <f t="shared" ref="D31:I31" si="14">D26+D30</f>
        <v>5.7599999999999998E-2</v>
      </c>
      <c r="E31" s="56">
        <f t="shared" si="14"/>
        <v>6.0917760000000008E-2</v>
      </c>
      <c r="F31" s="56">
        <f t="shared" si="14"/>
        <v>6.4426622976000006E-2</v>
      </c>
      <c r="G31" s="56">
        <f t="shared" si="14"/>
        <v>6.813759645941761E-2</v>
      </c>
      <c r="H31" s="56">
        <f t="shared" si="14"/>
        <v>7.206232201548006E-2</v>
      </c>
      <c r="I31" s="56">
        <f t="shared" si="14"/>
        <v>7.6213111763571734E-2</v>
      </c>
      <c r="J31" s="51"/>
      <c r="K31" s="52"/>
      <c r="L31" s="4"/>
      <c r="M31" s="4"/>
      <c r="N31" s="4"/>
      <c r="O31" s="4"/>
      <c r="P31" s="4"/>
      <c r="Q31" s="4"/>
      <c r="R31" s="4"/>
      <c r="S31" s="4"/>
      <c r="T31" s="4"/>
      <c r="U31" s="4"/>
    </row>
    <row r="32" spans="1:21" ht="15" customHeight="1" x14ac:dyDescent="0.2">
      <c r="A32" s="53" t="s">
        <v>64</v>
      </c>
      <c r="B32" s="7"/>
      <c r="C32" s="70"/>
      <c r="D32" s="71">
        <f t="shared" ref="D32:I32" si="15">D10/D25</f>
        <v>-17.361111111111111</v>
      </c>
      <c r="E32" s="71">
        <f t="shared" si="15"/>
        <v>-17.361111111111111</v>
      </c>
      <c r="F32" s="71">
        <f t="shared" si="15"/>
        <v>-17.361111111111111</v>
      </c>
      <c r="G32" s="71">
        <f t="shared" si="15"/>
        <v>-17.361111111111111</v>
      </c>
      <c r="H32" s="71">
        <f t="shared" si="15"/>
        <v>-17.361111111111111</v>
      </c>
      <c r="I32" s="71">
        <f t="shared" si="15"/>
        <v>-17.361111111111107</v>
      </c>
      <c r="J32" s="70"/>
      <c r="K32" s="52"/>
      <c r="L32" s="4"/>
      <c r="M32" s="4"/>
      <c r="N32" s="4"/>
      <c r="O32" s="4"/>
      <c r="P32" s="4"/>
      <c r="Q32" s="4"/>
      <c r="R32" s="4"/>
      <c r="S32" s="4"/>
      <c r="T32" s="4"/>
      <c r="U32" s="4"/>
    </row>
    <row r="33" spans="1:21" ht="15" customHeight="1" x14ac:dyDescent="0.2">
      <c r="A33" s="17" t="s">
        <v>65</v>
      </c>
      <c r="B33" s="4"/>
      <c r="C33" s="4"/>
      <c r="D33" s="4"/>
      <c r="E33" s="4"/>
      <c r="F33" s="18" t="s">
        <v>66</v>
      </c>
      <c r="G33" s="72">
        <f>G28-G10</f>
        <v>1005502.7255296001</v>
      </c>
      <c r="H33" s="12" t="s">
        <v>67</v>
      </c>
      <c r="I33" s="4"/>
      <c r="J33" s="4"/>
      <c r="K33" s="4"/>
      <c r="L33" s="4"/>
      <c r="M33" s="4"/>
      <c r="N33" s="4"/>
      <c r="O33" s="4"/>
      <c r="P33" s="4"/>
      <c r="Q33" s="4"/>
      <c r="R33" s="4"/>
      <c r="S33" s="4"/>
      <c r="T33" s="4"/>
      <c r="U33" s="4"/>
    </row>
    <row r="34" spans="1:21" ht="15" customHeight="1" x14ac:dyDescent="0.2">
      <c r="A34" s="12" t="s">
        <v>68</v>
      </c>
      <c r="B34" s="4"/>
      <c r="C34" s="4"/>
      <c r="D34" s="4"/>
      <c r="E34" s="4"/>
      <c r="F34" s="5"/>
      <c r="G34" s="73"/>
      <c r="H34" s="11"/>
      <c r="I34" s="4"/>
      <c r="J34" s="4"/>
      <c r="K34" s="4"/>
      <c r="L34" s="4"/>
      <c r="M34" s="4"/>
      <c r="N34" s="4"/>
      <c r="O34" s="4"/>
      <c r="P34" s="4"/>
      <c r="Q34" s="4"/>
      <c r="R34" s="4"/>
      <c r="S34" s="4"/>
      <c r="T34" s="4"/>
      <c r="U34" s="4"/>
    </row>
    <row r="35" spans="1:21" ht="15" customHeight="1" x14ac:dyDescent="0.2">
      <c r="A35" s="12" t="s">
        <v>69</v>
      </c>
      <c r="B35" s="4"/>
      <c r="C35" s="4"/>
      <c r="D35" s="4"/>
      <c r="E35" s="4"/>
      <c r="F35" s="5"/>
      <c r="G35" s="73"/>
      <c r="H35" s="11"/>
      <c r="I35" s="4"/>
      <c r="J35" s="4"/>
      <c r="K35" s="4"/>
      <c r="L35" s="4"/>
      <c r="M35" s="4"/>
      <c r="N35" s="4"/>
      <c r="O35" s="4"/>
      <c r="P35" s="4"/>
      <c r="Q35" s="4"/>
      <c r="R35" s="4"/>
      <c r="S35" s="4"/>
      <c r="T35" s="4"/>
      <c r="U35" s="4"/>
    </row>
    <row r="36" spans="1:21" ht="15" customHeight="1" x14ac:dyDescent="0.2">
      <c r="A36" s="17" t="s">
        <v>70</v>
      </c>
      <c r="B36" s="7"/>
      <c r="C36" s="5"/>
      <c r="D36" s="5"/>
      <c r="E36" s="5"/>
      <c r="F36" s="11"/>
      <c r="G36" s="11"/>
      <c r="H36" s="11"/>
      <c r="I36" s="11"/>
      <c r="J36" s="11"/>
      <c r="K36" s="4"/>
      <c r="L36" s="4"/>
      <c r="M36" s="4"/>
      <c r="N36" s="4"/>
      <c r="O36" s="4"/>
      <c r="P36" s="4"/>
      <c r="Q36" s="4"/>
      <c r="R36" s="4"/>
      <c r="S36" s="4"/>
      <c r="T36" s="4"/>
      <c r="U36" s="4"/>
    </row>
    <row r="37" spans="1:21" ht="15" customHeight="1" x14ac:dyDescent="0.2">
      <c r="A37" s="17" t="s">
        <v>71</v>
      </c>
      <c r="B37" s="7"/>
      <c r="C37" s="13"/>
      <c r="D37" s="5"/>
      <c r="E37" s="5"/>
      <c r="F37" s="11"/>
      <c r="G37" s="13"/>
      <c r="H37" s="11"/>
      <c r="I37" s="73"/>
      <c r="J37" s="73"/>
      <c r="K37" s="4"/>
      <c r="L37" s="4"/>
      <c r="M37" s="4"/>
      <c r="N37" s="4"/>
      <c r="O37" s="4"/>
      <c r="P37" s="4"/>
      <c r="Q37" s="4"/>
      <c r="R37" s="4"/>
      <c r="S37" s="4"/>
      <c r="T37" s="4"/>
      <c r="U37" s="4"/>
    </row>
    <row r="38" spans="1:21" ht="15" customHeight="1" x14ac:dyDescent="0.2">
      <c r="A38" s="12" t="s">
        <v>72</v>
      </c>
      <c r="B38" s="11"/>
      <c r="C38" s="5"/>
      <c r="D38" s="5"/>
      <c r="E38" s="5"/>
      <c r="F38" s="11"/>
      <c r="G38" s="13"/>
      <c r="H38" s="11"/>
      <c r="I38" s="11"/>
      <c r="J38" s="11"/>
      <c r="K38" s="4"/>
      <c r="L38" s="4"/>
      <c r="M38" s="4"/>
      <c r="N38" s="4"/>
      <c r="O38" s="4"/>
      <c r="P38" s="4"/>
      <c r="Q38" s="4"/>
      <c r="R38" s="4"/>
      <c r="S38" s="4"/>
      <c r="T38" s="4"/>
      <c r="U38" s="4"/>
    </row>
    <row r="39" spans="1:21" ht="15" customHeight="1" x14ac:dyDescent="0.2">
      <c r="A39" s="12" t="s">
        <v>73</v>
      </c>
      <c r="B39" s="11"/>
      <c r="C39" s="5"/>
      <c r="D39" s="5"/>
      <c r="E39" s="5"/>
      <c r="F39" s="11"/>
      <c r="G39" s="13"/>
      <c r="H39" s="11"/>
      <c r="I39" s="11"/>
      <c r="J39" s="11"/>
      <c r="K39" s="11"/>
      <c r="L39" s="4"/>
      <c r="M39" s="4"/>
      <c r="N39" s="4"/>
      <c r="O39" s="4"/>
      <c r="P39" s="4"/>
      <c r="Q39" s="4"/>
      <c r="R39" s="4"/>
      <c r="S39" s="4"/>
      <c r="T39" s="4"/>
      <c r="U39" s="4"/>
    </row>
    <row r="40" spans="1:21" ht="15" customHeight="1" x14ac:dyDescent="0.2">
      <c r="A40" s="12" t="s">
        <v>74</v>
      </c>
      <c r="B40" s="11"/>
      <c r="C40" s="5"/>
      <c r="D40" s="5"/>
      <c r="E40" s="5"/>
      <c r="F40" s="11"/>
      <c r="G40" s="13"/>
      <c r="H40" s="11"/>
      <c r="I40" s="11"/>
      <c r="J40" s="11"/>
      <c r="K40" s="11"/>
      <c r="L40" s="4"/>
      <c r="M40" s="4"/>
      <c r="N40" s="4"/>
      <c r="O40" s="4"/>
      <c r="P40" s="4"/>
      <c r="Q40" s="4"/>
      <c r="R40" s="4"/>
      <c r="S40" s="4"/>
      <c r="T40" s="4"/>
      <c r="U40" s="4"/>
    </row>
    <row r="41" spans="1:21" ht="15" customHeight="1" x14ac:dyDescent="0.2">
      <c r="A41" s="12" t="s">
        <v>75</v>
      </c>
      <c r="B41" s="11"/>
      <c r="C41" s="5"/>
      <c r="D41" s="9"/>
      <c r="E41" s="4"/>
      <c r="F41" s="11"/>
      <c r="G41" s="13"/>
      <c r="H41" s="18" t="s">
        <v>20</v>
      </c>
      <c r="I41" s="43">
        <v>1.4999999999999999E-2</v>
      </c>
      <c r="J41" s="11"/>
      <c r="K41" s="11"/>
      <c r="L41" s="11"/>
      <c r="M41" s="11"/>
      <c r="N41" s="52"/>
      <c r="O41" s="4"/>
      <c r="P41" s="4"/>
      <c r="Q41" s="4"/>
      <c r="R41" s="4"/>
      <c r="S41" s="4"/>
      <c r="T41" s="4"/>
      <c r="U41" s="4"/>
    </row>
    <row r="42" spans="1:21" ht="15" customHeight="1" x14ac:dyDescent="0.2">
      <c r="A42" s="12" t="s">
        <v>76</v>
      </c>
      <c r="B42" s="11"/>
      <c r="C42" s="5"/>
      <c r="D42" s="5"/>
      <c r="E42" s="11"/>
      <c r="F42" s="11"/>
      <c r="G42" s="74"/>
      <c r="H42" s="11"/>
      <c r="I42" s="11"/>
      <c r="J42" s="11"/>
      <c r="K42" s="11"/>
      <c r="L42" s="4"/>
      <c r="M42" s="4"/>
      <c r="N42" s="4"/>
      <c r="O42" s="4"/>
      <c r="P42" s="4"/>
      <c r="Q42" s="4"/>
      <c r="R42" s="4"/>
      <c r="S42" s="4"/>
      <c r="T42" s="4"/>
      <c r="U42" s="4"/>
    </row>
    <row r="43" spans="1:21" ht="15" customHeight="1" x14ac:dyDescent="0.2">
      <c r="A43" s="12" t="s">
        <v>77</v>
      </c>
      <c r="B43" s="4"/>
      <c r="C43" s="4"/>
      <c r="D43" s="4"/>
      <c r="E43" s="4"/>
      <c r="F43" s="4"/>
      <c r="G43" s="11"/>
      <c r="H43" s="11"/>
      <c r="I43" s="4"/>
      <c r="J43" s="4"/>
      <c r="K43" s="4"/>
      <c r="L43" s="4"/>
      <c r="M43" s="4"/>
      <c r="N43" s="4"/>
      <c r="O43" s="4"/>
      <c r="P43" s="4"/>
      <c r="Q43" s="4"/>
      <c r="R43" s="4"/>
      <c r="S43" s="4"/>
      <c r="T43" s="4"/>
      <c r="U43" s="4"/>
    </row>
    <row r="44" spans="1:21" ht="15" customHeight="1" x14ac:dyDescent="0.2">
      <c r="A44" s="12" t="s">
        <v>78</v>
      </c>
      <c r="B44" s="4"/>
      <c r="C44" s="11"/>
      <c r="D44" s="4"/>
      <c r="E44" s="4"/>
      <c r="F44" s="11"/>
      <c r="G44" s="11"/>
      <c r="H44" s="11"/>
      <c r="I44" s="4"/>
      <c r="J44" s="4"/>
      <c r="K44" s="4"/>
      <c r="L44" s="4"/>
      <c r="M44" s="4"/>
      <c r="N44" s="4"/>
      <c r="O44" s="4"/>
      <c r="P44" s="4"/>
      <c r="Q44" s="4"/>
      <c r="R44" s="4"/>
      <c r="S44" s="4"/>
      <c r="T44" s="4"/>
      <c r="U44" s="4"/>
    </row>
    <row r="45" spans="1:21" ht="17.5" customHeight="1" x14ac:dyDescent="0.2">
      <c r="A45" s="17" t="s">
        <v>79</v>
      </c>
      <c r="B45" s="7"/>
      <c r="C45" s="4"/>
      <c r="D45" s="4"/>
      <c r="E45" s="4"/>
      <c r="F45" s="4"/>
      <c r="G45" s="4"/>
      <c r="H45" s="4"/>
      <c r="I45" s="4"/>
      <c r="J45" s="4"/>
      <c r="K45" s="4"/>
      <c r="L45" s="4"/>
      <c r="M45" s="4"/>
      <c r="N45" s="4"/>
      <c r="O45" s="4"/>
      <c r="P45" s="4"/>
      <c r="Q45" s="4"/>
      <c r="R45" s="4"/>
      <c r="S45" s="4"/>
      <c r="T45" s="4"/>
      <c r="U45" s="4"/>
    </row>
    <row r="46" spans="1:21" ht="17.5" customHeight="1" x14ac:dyDescent="0.2">
      <c r="A46" s="12" t="s">
        <v>80</v>
      </c>
      <c r="B46" s="11"/>
      <c r="C46" s="4"/>
      <c r="D46" s="4"/>
      <c r="E46" s="4"/>
      <c r="F46" s="4"/>
      <c r="G46" s="4"/>
      <c r="H46" s="4"/>
      <c r="I46" s="4"/>
      <c r="J46" s="4"/>
      <c r="K46" s="4"/>
      <c r="L46" s="4"/>
      <c r="M46" s="4"/>
      <c r="N46" s="4"/>
      <c r="O46" s="4"/>
      <c r="P46" s="4"/>
      <c r="Q46" s="4"/>
      <c r="R46" s="4"/>
      <c r="S46" s="4"/>
      <c r="T46" s="4"/>
      <c r="U46" s="4"/>
    </row>
    <row r="47" spans="1:21" ht="17.5" customHeight="1" x14ac:dyDescent="0.2">
      <c r="A47" s="12" t="s">
        <v>81</v>
      </c>
      <c r="B47" s="11"/>
      <c r="C47" s="4"/>
      <c r="D47" s="4"/>
      <c r="E47" s="4"/>
      <c r="F47" s="4"/>
      <c r="G47" s="4"/>
      <c r="H47" s="4"/>
      <c r="I47" s="4"/>
      <c r="J47" s="4"/>
      <c r="K47" s="4"/>
      <c r="L47" s="4"/>
      <c r="M47" s="4"/>
      <c r="N47" s="4"/>
      <c r="O47" s="4"/>
      <c r="P47" s="4"/>
      <c r="Q47" s="4"/>
      <c r="R47" s="4"/>
      <c r="S47" s="4"/>
      <c r="T47" s="4"/>
      <c r="U47" s="4"/>
    </row>
    <row r="48" spans="1:21" ht="17.5" customHeight="1" x14ac:dyDescent="0.2">
      <c r="A48" s="12" t="s">
        <v>82</v>
      </c>
      <c r="B48" s="11"/>
      <c r="C48" s="4"/>
      <c r="D48" s="4"/>
      <c r="E48" s="4"/>
      <c r="F48" s="4"/>
      <c r="G48" s="4"/>
      <c r="H48" s="4"/>
      <c r="I48" s="4"/>
      <c r="J48" s="4"/>
      <c r="K48" s="4"/>
      <c r="L48" s="4"/>
      <c r="M48" s="4"/>
      <c r="N48" s="4"/>
      <c r="O48" s="4"/>
      <c r="P48" s="4"/>
      <c r="Q48" s="4"/>
      <c r="R48" s="4"/>
      <c r="S48" s="4"/>
      <c r="T48" s="4"/>
      <c r="U48" s="4"/>
    </row>
    <row r="49" spans="1:21" ht="17.5" customHeight="1" x14ac:dyDescent="0.2">
      <c r="A49" s="12" t="s">
        <v>83</v>
      </c>
      <c r="B49" s="4"/>
      <c r="C49" s="4"/>
      <c r="D49" s="4"/>
      <c r="E49" s="4"/>
      <c r="F49" s="4"/>
      <c r="G49" s="4"/>
      <c r="H49" s="4"/>
      <c r="I49" s="4"/>
      <c r="J49" s="4"/>
      <c r="K49" s="4"/>
      <c r="L49" s="4"/>
      <c r="M49" s="4"/>
      <c r="N49" s="4"/>
      <c r="O49" s="4"/>
      <c r="P49" s="4"/>
      <c r="Q49" s="4"/>
      <c r="R49" s="4"/>
      <c r="S49" s="4"/>
      <c r="T49" s="4"/>
      <c r="U49" s="4"/>
    </row>
    <row r="50" spans="1:21" ht="17.5" customHeight="1" x14ac:dyDescent="0.2">
      <c r="A50" s="12" t="s">
        <v>84</v>
      </c>
      <c r="B50" s="4"/>
      <c r="C50" s="4"/>
      <c r="D50" s="4"/>
      <c r="E50" s="4"/>
      <c r="F50" s="4"/>
      <c r="G50" s="4"/>
      <c r="H50" s="4"/>
      <c r="I50" s="4"/>
      <c r="J50" s="4"/>
      <c r="K50" s="4"/>
      <c r="L50" s="4"/>
      <c r="M50" s="4"/>
      <c r="N50" s="4"/>
      <c r="O50" s="4"/>
      <c r="P50" s="4"/>
      <c r="Q50" s="4"/>
      <c r="R50" s="4"/>
      <c r="S50" s="4"/>
      <c r="T50" s="4"/>
      <c r="U50" s="4"/>
    </row>
    <row r="51" spans="1:21" ht="17.5" customHeight="1" x14ac:dyDescent="0.2">
      <c r="A51" s="12" t="s">
        <v>85</v>
      </c>
      <c r="B51" s="4"/>
      <c r="C51" s="4"/>
      <c r="D51" s="4"/>
      <c r="E51" s="4"/>
      <c r="F51" s="4"/>
      <c r="G51" s="5"/>
      <c r="H51" s="75"/>
      <c r="I51" s="4"/>
      <c r="J51" s="4"/>
      <c r="K51" s="4"/>
      <c r="L51" s="4"/>
      <c r="M51" s="4"/>
      <c r="N51" s="4"/>
      <c r="O51" s="4"/>
      <c r="P51" s="4"/>
      <c r="Q51" s="4"/>
      <c r="R51" s="4"/>
      <c r="S51" s="4"/>
      <c r="T51" s="4"/>
      <c r="U51" s="4"/>
    </row>
    <row r="52" spans="1:21" ht="17.5" customHeight="1" x14ac:dyDescent="0.2">
      <c r="A52" s="12" t="s">
        <v>86</v>
      </c>
      <c r="B52" s="4"/>
      <c r="C52" s="4"/>
      <c r="D52" s="4"/>
      <c r="E52" s="4"/>
      <c r="F52" s="4"/>
      <c r="G52" s="4"/>
      <c r="H52" s="4"/>
      <c r="I52" s="4"/>
      <c r="J52" s="4"/>
      <c r="K52" s="4"/>
      <c r="L52" s="4"/>
      <c r="M52" s="4"/>
      <c r="N52" s="4"/>
      <c r="O52" s="4"/>
      <c r="P52" s="4"/>
      <c r="Q52" s="4"/>
      <c r="R52" s="4"/>
      <c r="S52" s="4"/>
      <c r="T52" s="4"/>
      <c r="U52" s="4"/>
    </row>
    <row r="53" spans="1:21" ht="17.5" customHeight="1" x14ac:dyDescent="0.2">
      <c r="A53" s="12" t="s">
        <v>87</v>
      </c>
      <c r="B53" s="4"/>
      <c r="C53" s="4"/>
      <c r="D53" s="4"/>
      <c r="E53" s="4"/>
      <c r="F53" s="4"/>
      <c r="G53" s="4"/>
      <c r="H53" s="4"/>
      <c r="I53" s="4"/>
      <c r="J53" s="4"/>
      <c r="K53" s="4"/>
      <c r="L53" s="4"/>
      <c r="M53" s="4"/>
      <c r="N53" s="4"/>
      <c r="O53" s="4"/>
      <c r="P53" s="4"/>
      <c r="Q53" s="4"/>
      <c r="R53" s="4"/>
      <c r="S53" s="4"/>
      <c r="T53" s="4"/>
      <c r="U53" s="4"/>
    </row>
    <row r="54" spans="1:21" ht="17.5" customHeight="1" x14ac:dyDescent="0.2">
      <c r="A54" s="12" t="s">
        <v>88</v>
      </c>
      <c r="B54" s="4"/>
      <c r="C54" s="4"/>
      <c r="D54" s="4"/>
      <c r="E54" s="4"/>
      <c r="F54" s="4"/>
      <c r="G54" s="4"/>
      <c r="H54" s="4"/>
      <c r="I54" s="4"/>
      <c r="J54" s="4"/>
      <c r="K54" s="4"/>
      <c r="L54" s="4"/>
      <c r="M54" s="4"/>
      <c r="N54" s="4"/>
      <c r="O54" s="4"/>
      <c r="P54" s="4"/>
      <c r="Q54" s="4"/>
      <c r="R54" s="4"/>
      <c r="S54" s="4"/>
      <c r="T54" s="4"/>
      <c r="U54" s="4"/>
    </row>
    <row r="55" spans="1:21" ht="17.5" customHeight="1" x14ac:dyDescent="0.2">
      <c r="A55" s="12" t="s">
        <v>89</v>
      </c>
      <c r="B55" s="4"/>
      <c r="C55" s="4"/>
      <c r="D55" s="4"/>
      <c r="E55" s="4"/>
      <c r="F55" s="4"/>
      <c r="G55" s="4"/>
      <c r="H55" s="4"/>
      <c r="I55" s="4"/>
      <c r="J55" s="4"/>
      <c r="K55" s="4"/>
      <c r="L55" s="4"/>
      <c r="M55" s="4"/>
      <c r="N55" s="4"/>
      <c r="O55" s="4"/>
      <c r="P55" s="4"/>
      <c r="Q55" s="4"/>
      <c r="R55" s="4"/>
      <c r="S55" s="4"/>
      <c r="T55" s="4"/>
      <c r="U55" s="4"/>
    </row>
    <row r="56" spans="1:21" ht="17.5" customHeight="1" x14ac:dyDescent="0.2">
      <c r="A56" s="12" t="s">
        <v>90</v>
      </c>
      <c r="B56" s="4"/>
      <c r="C56" s="4"/>
      <c r="D56" s="4"/>
      <c r="E56" s="4"/>
      <c r="F56" s="4"/>
      <c r="G56" s="4"/>
      <c r="H56" s="4"/>
      <c r="I56" s="4"/>
      <c r="J56" s="4"/>
      <c r="K56" s="4"/>
      <c r="L56" s="4"/>
      <c r="M56" s="4"/>
      <c r="N56" s="4"/>
      <c r="O56" s="4"/>
      <c r="P56" s="4"/>
      <c r="Q56" s="4"/>
      <c r="R56" s="4"/>
      <c r="S56" s="4"/>
      <c r="T56" s="4"/>
      <c r="U56" s="4"/>
    </row>
    <row r="57" spans="1:21" ht="17.5" customHeight="1" x14ac:dyDescent="0.2">
      <c r="A57" s="12" t="s">
        <v>91</v>
      </c>
      <c r="B57" s="4"/>
      <c r="C57" s="4"/>
      <c r="D57" s="4"/>
      <c r="E57" s="4"/>
      <c r="F57" s="4"/>
      <c r="G57" s="4"/>
      <c r="H57" s="4"/>
      <c r="I57" s="4"/>
      <c r="J57" s="4"/>
      <c r="K57" s="4"/>
      <c r="L57" s="4"/>
      <c r="M57" s="4"/>
      <c r="N57" s="4"/>
      <c r="O57" s="4"/>
      <c r="P57" s="4"/>
      <c r="Q57" s="4"/>
      <c r="R57" s="4"/>
      <c r="S57" s="4"/>
      <c r="T57" s="4"/>
      <c r="U57" s="4"/>
    </row>
    <row r="58" spans="1:21" ht="17.5" customHeight="1" x14ac:dyDescent="0.2">
      <c r="A58" s="12" t="s">
        <v>92</v>
      </c>
      <c r="B58" s="4"/>
      <c r="C58" s="4"/>
      <c r="D58" s="4"/>
      <c r="E58" s="4"/>
      <c r="F58" s="4"/>
      <c r="G58" s="4"/>
      <c r="H58" s="4"/>
      <c r="I58" s="4"/>
      <c r="J58" s="4"/>
      <c r="K58" s="4"/>
      <c r="L58" s="4"/>
      <c r="M58" s="4"/>
      <c r="N58" s="4"/>
      <c r="O58" s="4"/>
      <c r="P58" s="4"/>
      <c r="Q58" s="4"/>
      <c r="R58" s="4"/>
      <c r="S58" s="4"/>
      <c r="T58" s="4"/>
      <c r="U58" s="4"/>
    </row>
    <row r="59" spans="1:21" ht="17.5" customHeight="1" x14ac:dyDescent="0.2">
      <c r="A59" s="12" t="s">
        <v>93</v>
      </c>
      <c r="B59" s="52"/>
      <c r="C59" s="4"/>
      <c r="D59" s="4"/>
      <c r="E59" s="4"/>
      <c r="F59" s="4"/>
      <c r="G59" s="4"/>
      <c r="H59" s="4"/>
      <c r="I59" s="4"/>
      <c r="J59" s="4"/>
      <c r="K59" s="4"/>
      <c r="L59" s="4"/>
      <c r="M59" s="4"/>
      <c r="N59" s="4"/>
      <c r="O59" s="4"/>
      <c r="P59" s="4"/>
      <c r="Q59" s="4"/>
      <c r="R59" s="4"/>
      <c r="S59" s="4"/>
      <c r="T59" s="4"/>
      <c r="U59" s="4"/>
    </row>
    <row r="60" spans="1:21" ht="17.5" customHeight="1" x14ac:dyDescent="0.2">
      <c r="A60" s="12" t="s">
        <v>94</v>
      </c>
      <c r="B60" s="4"/>
      <c r="C60" s="4"/>
      <c r="D60" s="4"/>
      <c r="E60" s="4"/>
      <c r="F60" s="4"/>
      <c r="G60" s="4"/>
      <c r="H60" s="4"/>
      <c r="I60" s="4"/>
      <c r="J60" s="4"/>
      <c r="K60" s="4"/>
      <c r="L60" s="4"/>
      <c r="M60" s="4"/>
      <c r="N60" s="4"/>
      <c r="O60" s="4"/>
      <c r="P60" s="4"/>
      <c r="Q60" s="4"/>
      <c r="R60" s="4"/>
      <c r="S60" s="4"/>
      <c r="T60" s="4"/>
      <c r="U60" s="4"/>
    </row>
    <row r="61" spans="1:21" ht="17.5" customHeight="1" x14ac:dyDescent="0.2">
      <c r="A61" s="7"/>
      <c r="B61" s="7"/>
      <c r="C61" s="11"/>
      <c r="D61" s="11"/>
      <c r="E61" s="11"/>
      <c r="F61" s="11"/>
      <c r="G61" s="11"/>
      <c r="H61" s="11"/>
      <c r="I61" s="11"/>
      <c r="J61" s="11"/>
      <c r="K61" s="4"/>
      <c r="L61" s="4"/>
      <c r="M61" s="4"/>
      <c r="N61" s="4"/>
      <c r="O61" s="4"/>
      <c r="P61" s="4"/>
      <c r="Q61" s="4"/>
      <c r="R61" s="4"/>
      <c r="S61" s="4"/>
      <c r="T61" s="4"/>
      <c r="U61" s="4"/>
    </row>
  </sheetData>
  <pageMargins left="0.470833" right="0.470833" top="0.470833" bottom="0.470833"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Off-farm Investments.xls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2017-02-24T22:41:17Z</dcterms:modified>
</cp:coreProperties>
</file>