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workbookPr date1904="1"/>
  <bookViews>
    <workbookView xWindow="0" yWindow="40" windowWidth="15960" windowHeight="18080"/>
  </bookViews>
  <sheets>
    <sheet name="Fert Nitrogen DM Returns kg.xls" sheetId="1" r:id="rId4"/>
  </sheets>
</workbook>
</file>

<file path=xl/sharedStrings.xml><?xml version="1.0" encoding="utf-8"?>
<sst xmlns="http://schemas.openxmlformats.org/spreadsheetml/2006/main" uniqueCount="33">
  <si>
    <t>Fertiliser Nitrogen Dry Matter (DM) Yields and Dollar Returns on new pastures until clover establishes</t>
  </si>
  <si>
    <t xml:space="preserve">Instructions are in red. Don’t type over blue cells. They contain formulae. </t>
  </si>
  <si>
    <t>$ Value of extra DM grown after applying</t>
  </si>
  <si>
    <t xml:space="preserve">kg/ha of N, half in Autumn, early Spring or early Summer. </t>
  </si>
  <si>
    <t>Enter yours in yellow cells.</t>
  </si>
  <si>
    <t>Extra kg DM/ha/day possible</t>
  </si>
  <si>
    <t>Ammo $/t</t>
  </si>
  <si>
    <t>kg/ha</t>
  </si>
  <si>
    <t>Spreading Cost/a</t>
  </si>
  <si>
    <t>$/a Spread</t>
  </si>
  <si>
    <t>Weather &amp; soil conditions</t>
  </si>
  <si>
    <t>Good</t>
  </si>
  <si>
    <t>Poor</t>
  </si>
  <si>
    <t>Average</t>
  </si>
  <si>
    <t xml:space="preserve">Enter yours in kg and in your currency. </t>
  </si>
  <si>
    <t>Late Autumn</t>
  </si>
  <si>
    <t xml:space="preserve">Enter your expected extra growth. </t>
  </si>
  <si>
    <t>Winter</t>
  </si>
  <si>
    <t>Early Spring</t>
  </si>
  <si>
    <t>Total extra kg DM/ha over 4 months</t>
  </si>
  <si>
    <t>Cost/kg DM of pasture grown.*</t>
  </si>
  <si>
    <t>kg DM to produce one kg MS</t>
  </si>
  <si>
    <t xml:space="preserve">Enter yours. After applying N, figures should be a little higher than possible because N grown grass is less productive than clover/ryegrass pasture and uses up extra Ca, P, H, S and trace elements. </t>
  </si>
  <si>
    <t>Milk price/kg milk solids</t>
  </si>
  <si>
    <t xml:space="preserve">Enter your milk price. </t>
  </si>
  <si>
    <t>Net return/ha</t>
  </si>
  <si>
    <t>kg DM to produce one litre (kg) milk</t>
  </si>
  <si>
    <t>Milk price/litre</t>
  </si>
  <si>
    <t xml:space="preserve">* Plus the cost of used fertility (organic matter, Ca, P, K, S and other elements) by growing the extra pasture. </t>
  </si>
  <si>
    <t xml:space="preserve">The above dry matter (DM) figures are for high quality 11 ME ryegrass and clover pasture. </t>
  </si>
  <si>
    <t xml:space="preserve">Note: Urea is the most popular source of N, but dozens of comparative trials have shown that in most cases, the same value of Ammonium Sulphate (21-0-0-24) </t>
  </si>
  <si>
    <t xml:space="preserve">or N-Rich Ammo (30% N and 14% S) grow more pasture than Urea with 46% N and over a longer period, especially in cold weather. This is not the case in soils which are high in available sulphur. </t>
  </si>
  <si>
    <t xml:space="preserve">An added advantage of growing more pasture in late autumn and winter is that cows well fed in early lactation produce a lot more all season and get in calf sooner. </t>
  </si>
</sst>
</file>

<file path=xl/styles.xml><?xml version="1.0" encoding="utf-8"?>
<styleSheet xmlns="http://schemas.openxmlformats.org/spreadsheetml/2006/main">
  <numFmts count="9">
    <numFmt numFmtId="0" formatCode="General"/>
    <numFmt numFmtId="59" formatCode="#,##0.0"/>
    <numFmt numFmtId="60" formatCode="&quot;$&quot;#,##0&quot; &quot;;(&quot;$&quot;#,##0)"/>
    <numFmt numFmtId="61" formatCode="&quot;$&quot;#,##0"/>
    <numFmt numFmtId="62" formatCode="&quot;$&quot;#,##0.00&quot; &quot;;(&quot;$&quot;#,##0.00)"/>
    <numFmt numFmtId="63" formatCode="&quot;$&quot;0.00"/>
    <numFmt numFmtId="64" formatCode="d/mm/yyyy"/>
    <numFmt numFmtId="65" formatCode="#,##0.00%"/>
    <numFmt numFmtId="66" formatCode="d&quot; &quot;mmm&quot; &quot;yy"/>
  </numFmts>
  <fonts count="14">
    <font>
      <sz val="10"/>
      <color indexed="8"/>
      <name val="Geneva"/>
    </font>
    <font>
      <sz val="12"/>
      <color indexed="8"/>
      <name val="Helvetica"/>
    </font>
    <font>
      <sz val="13"/>
      <color indexed="8"/>
      <name val="Geneva"/>
    </font>
    <font>
      <b val="1"/>
      <sz val="14"/>
      <color indexed="8"/>
      <name val="Times New Roman"/>
    </font>
    <font>
      <sz val="12"/>
      <color indexed="8"/>
      <name val="Times New Roman"/>
    </font>
    <font>
      <b val="1"/>
      <sz val="12"/>
      <color indexed="10"/>
      <name val="Times New Roman"/>
    </font>
    <font>
      <b val="1"/>
      <sz val="12"/>
      <color indexed="8"/>
      <name val="Times New Roman"/>
    </font>
    <font>
      <sz val="13"/>
      <color indexed="8"/>
      <name val="Times New Roman"/>
    </font>
    <font>
      <sz val="10"/>
      <color indexed="8"/>
      <name val="Times New Roman"/>
    </font>
    <font>
      <b val="1"/>
      <u val="single"/>
      <sz val="12"/>
      <color indexed="8"/>
      <name val="Times New Roman"/>
    </font>
    <font>
      <b val="1"/>
      <u val="single"/>
      <sz val="13"/>
      <color indexed="8"/>
      <name val="Times New Roman"/>
    </font>
    <font>
      <sz val="12"/>
      <color indexed="10"/>
      <name val="Times New Roman"/>
    </font>
    <font>
      <u val="single"/>
      <sz val="12"/>
      <color indexed="8"/>
      <name val="Times New Roman"/>
    </font>
    <font>
      <sz val="14"/>
      <color indexed="8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47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horizontal="left" vertical="bottom"/>
    </xf>
    <xf numFmtId="0" fontId="0" fillId="2" borderId="1" applyNumberFormat="0" applyFont="1" applyFill="1" applyBorder="1" applyAlignment="1" applyProtection="0">
      <alignment vertical="bottom"/>
    </xf>
    <xf numFmtId="0" fontId="4" fillId="2" borderId="1" applyNumberFormat="1" applyFont="1" applyFill="1" applyBorder="1" applyAlignment="1" applyProtection="0">
      <alignment vertical="bottom"/>
    </xf>
    <xf numFmtId="15" fontId="4" fillId="2" borderId="1" applyNumberFormat="1" applyFont="1" applyFill="1" applyBorder="1" applyAlignment="1" applyProtection="0">
      <alignment vertical="bottom"/>
    </xf>
    <xf numFmtId="49" fontId="5" fillId="2" borderId="1" applyNumberFormat="1" applyFont="1" applyFill="1" applyBorder="1" applyAlignment="1" applyProtection="0">
      <alignment vertical="bottom"/>
    </xf>
    <xf numFmtId="0" fontId="6" fillId="2" borderId="1" applyNumberFormat="1" applyFont="1" applyFill="1" applyBorder="1" applyAlignment="1" applyProtection="0">
      <alignment horizontal="center" vertical="bottom"/>
    </xf>
    <xf numFmtId="49" fontId="6" fillId="2" borderId="1" applyNumberFormat="1" applyFont="1" applyFill="1" applyBorder="1" applyAlignment="1" applyProtection="0">
      <alignment horizontal="right" vertical="bottom"/>
    </xf>
    <xf numFmtId="1" fontId="4" fillId="3" borderId="1" applyNumberFormat="1" applyFont="1" applyFill="1" applyBorder="1" applyAlignment="1" applyProtection="0">
      <alignment horizontal="center" vertical="bottom"/>
    </xf>
    <xf numFmtId="49" fontId="6" fillId="2" borderId="1" applyNumberFormat="1" applyFont="1" applyFill="1" applyBorder="1" applyAlignment="1" applyProtection="0">
      <alignment vertical="bottom"/>
    </xf>
    <xf numFmtId="3" fontId="4" fillId="2" borderId="1" applyNumberFormat="1" applyFont="1" applyFill="1" applyBorder="1" applyAlignment="1" applyProtection="0">
      <alignment horizontal="center" vertical="bottom"/>
    </xf>
    <xf numFmtId="15" fontId="7" fillId="4" borderId="1" applyNumberFormat="1" applyFont="1" applyFill="1" applyBorder="1" applyAlignment="1" applyProtection="0">
      <alignment horizontal="center" vertical="bottom"/>
    </xf>
    <xf numFmtId="0" fontId="8" fillId="2" borderId="1" applyNumberFormat="1" applyFont="1" applyFill="1" applyBorder="1" applyAlignment="1" applyProtection="0">
      <alignment horizontal="right" vertical="bottom"/>
    </xf>
    <xf numFmtId="49" fontId="9" fillId="2" borderId="1" applyNumberFormat="1" applyFont="1" applyFill="1" applyBorder="1" applyAlignment="1" applyProtection="0">
      <alignment horizontal="center" vertical="bottom"/>
    </xf>
    <xf numFmtId="49" fontId="10" fillId="2" borderId="1" applyNumberFormat="1" applyFont="1" applyFill="1" applyBorder="1" applyAlignment="1" applyProtection="0">
      <alignment horizontal="center" vertical="bottom" wrapText="1"/>
    </xf>
    <xf numFmtId="59" fontId="4" fillId="2" borderId="1" applyNumberFormat="1" applyFont="1" applyFill="1" applyBorder="1" applyAlignment="1" applyProtection="0">
      <alignment horizontal="center" vertical="bottom"/>
    </xf>
    <xf numFmtId="60" fontId="4" fillId="4" borderId="1" applyNumberFormat="1" applyFont="1" applyFill="1" applyBorder="1" applyAlignment="1" applyProtection="0">
      <alignment horizontal="center" vertical="bottom"/>
    </xf>
    <xf numFmtId="0" fontId="4" fillId="4" borderId="1" applyNumberFormat="1" applyFont="1" applyFill="1" applyBorder="1" applyAlignment="1" applyProtection="0">
      <alignment horizontal="center" vertical="bottom"/>
    </xf>
    <xf numFmtId="61" fontId="4" fillId="4" borderId="1" applyNumberFormat="1" applyFont="1" applyFill="1" applyBorder="1" applyAlignment="1" applyProtection="0">
      <alignment horizontal="center" vertical="bottom"/>
    </xf>
    <xf numFmtId="62" fontId="4" fillId="3" borderId="1" applyNumberFormat="1" applyFont="1" applyFill="1" applyBorder="1" applyAlignment="1" applyProtection="0">
      <alignment horizontal="center" vertical="bottom"/>
    </xf>
    <xf numFmtId="49" fontId="11" fillId="2" borderId="1" applyNumberFormat="1" applyFont="1" applyFill="1" applyBorder="1" applyAlignment="1" applyProtection="0">
      <alignment horizontal="left" vertical="bottom"/>
    </xf>
    <xf numFmtId="4" fontId="4" fillId="2" borderId="1" applyNumberFormat="1" applyFont="1" applyFill="1" applyBorder="1" applyAlignment="1" applyProtection="0">
      <alignment horizontal="center" vertical="bottom"/>
    </xf>
    <xf numFmtId="49" fontId="4" fillId="2" borderId="1" applyNumberFormat="1" applyFont="1" applyFill="1" applyBorder="1" applyAlignment="1" applyProtection="0">
      <alignment horizontal="right" vertical="bottom"/>
    </xf>
    <xf numFmtId="0" fontId="4" fillId="3" borderId="1" applyNumberFormat="1" applyFont="1" applyFill="1" applyBorder="1" applyAlignment="1" applyProtection="0">
      <alignment horizontal="center" vertical="bottom"/>
    </xf>
    <xf numFmtId="49" fontId="11" fillId="2" borderId="1" applyNumberFormat="1" applyFont="1" applyFill="1" applyBorder="1" applyAlignment="1" applyProtection="0">
      <alignment vertical="bottom"/>
    </xf>
    <xf numFmtId="61" fontId="4" fillId="2" borderId="1" applyNumberFormat="1" applyFont="1" applyFill="1" applyBorder="1" applyAlignment="1" applyProtection="0">
      <alignment horizontal="center" vertical="bottom"/>
    </xf>
    <xf numFmtId="63" fontId="4" fillId="2" borderId="1" applyNumberFormat="1" applyFont="1" applyFill="1" applyBorder="1" applyAlignment="1" applyProtection="0">
      <alignment horizontal="center" vertical="bottom"/>
    </xf>
    <xf numFmtId="9" fontId="4" fillId="2" borderId="1" applyNumberFormat="1" applyFont="1" applyFill="1" applyBorder="1" applyAlignment="1" applyProtection="0">
      <alignment horizontal="center" vertical="bottom"/>
    </xf>
    <xf numFmtId="0" fontId="4" fillId="2" borderId="1" applyNumberFormat="1" applyFont="1" applyFill="1" applyBorder="1" applyAlignment="1" applyProtection="0">
      <alignment horizontal="center" vertical="bottom"/>
    </xf>
    <xf numFmtId="9" fontId="4" fillId="2" borderId="1" applyNumberFormat="1" applyFont="1" applyFill="1" applyBorder="1" applyAlignment="1" applyProtection="0">
      <alignment horizontal="left" vertical="bottom"/>
    </xf>
    <xf numFmtId="64" fontId="4" fillId="2" borderId="1" applyNumberFormat="1" applyFont="1" applyFill="1" applyBorder="1" applyAlignment="1" applyProtection="0">
      <alignment vertical="bottom"/>
    </xf>
    <xf numFmtId="65" fontId="4" fillId="2" borderId="1" applyNumberFormat="1" applyFont="1" applyFill="1" applyBorder="1" applyAlignment="1" applyProtection="0">
      <alignment horizontal="center" vertical="bottom"/>
    </xf>
    <xf numFmtId="4" fontId="4" fillId="3" borderId="1" applyNumberFormat="1" applyFont="1" applyFill="1" applyBorder="1" applyAlignment="1" applyProtection="0">
      <alignment horizontal="center" vertical="bottom"/>
    </xf>
    <xf numFmtId="14" fontId="4" fillId="2" borderId="1" applyNumberFormat="1" applyFont="1" applyFill="1" applyBorder="1" applyAlignment="1" applyProtection="0">
      <alignment horizontal="center" vertical="bottom"/>
    </xf>
    <xf numFmtId="66" fontId="4" fillId="2" borderId="1" applyNumberFormat="1" applyFont="1" applyFill="1" applyBorder="1" applyAlignment="1" applyProtection="0">
      <alignment horizontal="center" vertical="bottom"/>
    </xf>
    <xf numFmtId="62" fontId="4" fillId="4" borderId="1" applyNumberFormat="1" applyFont="1" applyFill="1" applyBorder="1" applyAlignment="1" applyProtection="0">
      <alignment horizontal="center" vertical="bottom"/>
    </xf>
    <xf numFmtId="60" fontId="4" fillId="3" borderId="2" applyNumberFormat="1" applyFont="1" applyFill="1" applyBorder="1" applyAlignment="1" applyProtection="0">
      <alignment horizontal="center" vertical="bottom"/>
    </xf>
    <xf numFmtId="60" fontId="4" fillId="3" borderId="3" applyNumberFormat="1" applyFont="1" applyFill="1" applyBorder="1" applyAlignment="1" applyProtection="0">
      <alignment horizontal="center" vertical="bottom"/>
    </xf>
    <xf numFmtId="60" fontId="4" fillId="3" borderId="4" applyNumberFormat="1" applyFont="1" applyFill="1" applyBorder="1" applyAlignment="1" applyProtection="0">
      <alignment horizontal="center" vertical="bottom"/>
    </xf>
    <xf numFmtId="0" fontId="12" fillId="2" borderId="1" applyNumberFormat="1" applyFont="1" applyFill="1" applyBorder="1" applyAlignment="1" applyProtection="0">
      <alignment horizontal="center" vertical="bottom"/>
    </xf>
    <xf numFmtId="2" fontId="4" fillId="4" borderId="1" applyNumberFormat="1" applyFont="1" applyFill="1" applyBorder="1" applyAlignment="1" applyProtection="0">
      <alignment horizontal="center" vertical="bottom"/>
    </xf>
    <xf numFmtId="62" fontId="4" fillId="2" borderId="1" applyNumberFormat="1" applyFont="1" applyFill="1" applyBorder="1" applyAlignment="1" applyProtection="0">
      <alignment horizontal="center" vertical="bottom"/>
    </xf>
    <xf numFmtId="0" fontId="4" fillId="2" borderId="1" applyNumberFormat="1" applyFont="1" applyFill="1" applyBorder="1" applyAlignment="1" applyProtection="0">
      <alignment horizontal="left" vertical="bottom"/>
    </xf>
    <xf numFmtId="62" fontId="4" fillId="2" borderId="1" applyNumberFormat="1" applyFont="1" applyFill="1" applyBorder="1" applyAlignment="1" applyProtection="0">
      <alignment vertical="bottom"/>
    </xf>
    <xf numFmtId="0" fontId="8" fillId="2" borderId="1" applyNumberFormat="1" applyFont="1" applyFill="1" applyBorder="1" applyAlignment="1" applyProtection="0">
      <alignment vertical="bottom"/>
    </xf>
    <xf numFmtId="64" fontId="13" fillId="2" borderId="1" applyNumberFormat="1" applyFont="1" applyFill="1" applyBorder="1" applyAlignment="1" applyProtection="0">
      <alignment horizontal="center"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ff2600"/>
      <rgbColor rgb="ff61e1eb"/>
      <rgbColor rgb="fffefb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O22"/>
  <sheetViews>
    <sheetView workbookViewId="0" showGridLines="0" defaultGridColor="1"/>
  </sheetViews>
  <sheetFormatPr defaultColWidth="7.66667" defaultRowHeight="12" customHeight="1" outlineLevelRow="0" outlineLevelCol="0"/>
  <cols>
    <col min="1" max="1" width="31.1094" style="1" customWidth="1"/>
    <col min="2" max="2" width="5.5" style="1" customWidth="1"/>
    <col min="3" max="3" width="5.5" style="1" customWidth="1"/>
    <col min="4" max="4" width="7.17188" style="1" customWidth="1"/>
    <col min="5" max="5" width="7.5" style="1" customWidth="1"/>
    <col min="6" max="6" width="7.5" style="1" customWidth="1"/>
    <col min="7" max="7" width="9.5" style="1" customWidth="1"/>
    <col min="8" max="8" width="8.67188" style="1" customWidth="1"/>
    <col min="9" max="9" width="7.5" style="1" customWidth="1"/>
    <col min="10" max="10" width="6" style="1" customWidth="1"/>
    <col min="11" max="11" width="6" style="1" customWidth="1"/>
    <col min="12" max="12" width="6" style="1" customWidth="1"/>
    <col min="13" max="13" width="6" style="1" customWidth="1"/>
    <col min="14" max="14" width="7.67188" style="1" customWidth="1"/>
    <col min="15" max="15" width="73.5156" style="1" customWidth="1"/>
    <col min="16" max="256" width="7.67188" style="1" customWidth="1"/>
  </cols>
  <sheetData>
    <row r="1" ht="21" customHeight="1">
      <c r="A1" t="s" s="2">
        <v>0</v>
      </c>
      <c r="B1" s="3"/>
      <c r="C1" s="4"/>
      <c r="D1" s="4"/>
      <c r="E1" s="4"/>
      <c r="F1" s="4"/>
      <c r="G1" s="4"/>
      <c r="H1" s="5"/>
      <c r="I1" s="3"/>
      <c r="J1" s="3"/>
      <c r="K1" t="s" s="6">
        <v>1</v>
      </c>
      <c r="L1" s="4"/>
      <c r="M1" s="7"/>
      <c r="N1" s="3"/>
      <c r="O1" s="3"/>
    </row>
    <row r="2" ht="21" customHeight="1">
      <c r="A2" s="3"/>
      <c r="B2" t="s" s="8">
        <v>2</v>
      </c>
      <c r="C2" s="9">
        <f>G4*0.46</f>
        <v>11.5</v>
      </c>
      <c r="D2" t="s" s="10">
        <v>3</v>
      </c>
      <c r="E2" s="4"/>
      <c r="F2" s="4"/>
      <c r="G2" s="4"/>
      <c r="H2" s="4"/>
      <c r="I2" s="3"/>
      <c r="J2" s="3"/>
      <c r="K2" t="s" s="6">
        <v>4</v>
      </c>
      <c r="L2" s="4"/>
      <c r="M2" s="11"/>
      <c r="N2" s="3"/>
      <c r="O2" s="12">
        <v>41053</v>
      </c>
    </row>
    <row r="3" ht="39" customHeight="1">
      <c r="A3" s="13"/>
      <c r="B3" t="s" s="14">
        <v>5</v>
      </c>
      <c r="C3" s="3"/>
      <c r="D3" s="4"/>
      <c r="E3" t="s" s="15">
        <v>6</v>
      </c>
      <c r="F3" t="s" s="15">
        <v>7</v>
      </c>
      <c r="G3" t="s" s="15">
        <v>8</v>
      </c>
      <c r="H3" t="s" s="15">
        <v>9</v>
      </c>
      <c r="I3" s="4"/>
      <c r="J3" s="4"/>
      <c r="K3" s="4"/>
      <c r="L3" s="4"/>
      <c r="M3" s="16"/>
      <c r="N3" s="3"/>
      <c r="O3" s="3"/>
    </row>
    <row r="4" ht="21" customHeight="1">
      <c r="A4" t="s" s="8">
        <v>10</v>
      </c>
      <c r="B4" t="s" s="14">
        <v>11</v>
      </c>
      <c r="C4" t="s" s="14">
        <v>12</v>
      </c>
      <c r="D4" t="s" s="14">
        <v>13</v>
      </c>
      <c r="E4" s="17">
        <v>450</v>
      </c>
      <c r="F4" s="18">
        <v>80</v>
      </c>
      <c r="G4" s="19">
        <v>25</v>
      </c>
      <c r="H4" s="20">
        <f>(E4/1000+F4)-G4</f>
        <v>55.45</v>
      </c>
      <c r="I4" t="s" s="21">
        <v>14</v>
      </c>
      <c r="J4" s="4"/>
      <c r="K4" s="4"/>
      <c r="L4" s="4"/>
      <c r="M4" s="22"/>
      <c r="N4" s="4"/>
      <c r="O4" s="3"/>
    </row>
    <row r="5" ht="21" customHeight="1">
      <c r="A5" t="s" s="23">
        <v>15</v>
      </c>
      <c r="B5" s="18">
        <v>12</v>
      </c>
      <c r="C5" s="18">
        <v>6</v>
      </c>
      <c r="D5" s="24">
        <f>(B5+C5)/2</f>
        <v>9</v>
      </c>
      <c r="E5" t="s" s="25">
        <v>16</v>
      </c>
      <c r="F5" s="4"/>
      <c r="G5" s="4"/>
      <c r="H5" s="4"/>
      <c r="I5" s="4"/>
      <c r="J5" s="4"/>
      <c r="K5" s="4"/>
      <c r="L5" s="4"/>
      <c r="M5" s="26"/>
      <c r="N5" s="4"/>
      <c r="O5" s="3"/>
    </row>
    <row r="6" ht="21" customHeight="1">
      <c r="A6" t="s" s="23">
        <v>17</v>
      </c>
      <c r="B6" s="18">
        <v>9</v>
      </c>
      <c r="C6" s="18">
        <v>5</v>
      </c>
      <c r="D6" s="24">
        <f>(B6+C6)/2</f>
        <v>7</v>
      </c>
      <c r="E6" t="s" s="25">
        <v>16</v>
      </c>
      <c r="F6" s="4"/>
      <c r="G6" s="4"/>
      <c r="H6" s="4"/>
      <c r="I6" s="4"/>
      <c r="J6" s="4"/>
      <c r="K6" s="4"/>
      <c r="L6" s="4"/>
      <c r="M6" s="27"/>
      <c r="N6" s="4"/>
      <c r="O6" s="3"/>
    </row>
    <row r="7" ht="21" customHeight="1">
      <c r="A7" t="s" s="23">
        <v>18</v>
      </c>
      <c r="B7" s="18">
        <v>9</v>
      </c>
      <c r="C7" s="18">
        <v>5</v>
      </c>
      <c r="D7" s="24">
        <f>(B7+C7)/2</f>
        <v>7</v>
      </c>
      <c r="E7" t="s" s="25">
        <v>16</v>
      </c>
      <c r="F7" s="4"/>
      <c r="G7" s="4"/>
      <c r="H7" s="4"/>
      <c r="I7" s="4"/>
      <c r="J7" s="4"/>
      <c r="K7" s="4"/>
      <c r="L7" s="4"/>
      <c r="M7" s="28"/>
      <c r="N7" s="4"/>
      <c r="O7" s="3"/>
    </row>
    <row r="8" ht="21" customHeight="1">
      <c r="A8" t="s" s="23">
        <v>19</v>
      </c>
      <c r="B8" s="24">
        <f>SUM(B5:B7)*30</f>
        <v>900</v>
      </c>
      <c r="C8" s="24">
        <f>SUM(C5:C7)*30</f>
        <v>480</v>
      </c>
      <c r="D8" s="24">
        <f>SUM(D5:D7)*30</f>
        <v>690</v>
      </c>
      <c r="E8" s="29"/>
      <c r="F8" s="30"/>
      <c r="G8" s="4"/>
      <c r="H8" s="4"/>
      <c r="I8" s="4"/>
      <c r="J8" s="4"/>
      <c r="K8" s="31"/>
      <c r="L8" s="4"/>
      <c r="M8" s="32"/>
      <c r="N8" s="4"/>
      <c r="O8" s="3"/>
    </row>
    <row r="9" ht="21" customHeight="1">
      <c r="A9" t="s" s="23">
        <v>20</v>
      </c>
      <c r="B9" s="33">
        <f>$E$4/B8</f>
        <v>0.5</v>
      </c>
      <c r="C9" s="33">
        <f>$E$4/C8</f>
        <v>0.9375</v>
      </c>
      <c r="D9" s="33">
        <f>$E$4/D8</f>
        <v>0.6521739130434783</v>
      </c>
      <c r="E9" s="4"/>
      <c r="F9" s="4"/>
      <c r="G9" s="4"/>
      <c r="H9" s="4"/>
      <c r="I9" s="4"/>
      <c r="J9" s="4"/>
      <c r="K9" s="4"/>
      <c r="L9" s="4"/>
      <c r="M9" s="34"/>
      <c r="N9" s="4"/>
      <c r="O9" s="3"/>
    </row>
    <row r="10" ht="21" customHeight="1">
      <c r="A10" t="s" s="23">
        <v>21</v>
      </c>
      <c r="B10" s="18">
        <v>15</v>
      </c>
      <c r="C10" t="s" s="25">
        <v>22</v>
      </c>
      <c r="D10" s="4"/>
      <c r="E10" s="4"/>
      <c r="F10" s="4"/>
      <c r="G10" s="4"/>
      <c r="H10" s="4"/>
      <c r="I10" s="4"/>
      <c r="J10" s="4"/>
      <c r="K10" s="4"/>
      <c r="L10" s="4"/>
      <c r="M10" s="35"/>
      <c r="N10" s="4"/>
      <c r="O10" s="3"/>
    </row>
    <row r="11" ht="21" customHeight="1">
      <c r="A11" t="s" s="23">
        <v>23</v>
      </c>
      <c r="B11" s="36">
        <v>4</v>
      </c>
      <c r="C11" t="s" s="21">
        <v>24</v>
      </c>
      <c r="D11" s="4"/>
      <c r="E11" s="4"/>
      <c r="F11" s="4"/>
      <c r="G11" s="4"/>
      <c r="H11" s="4"/>
      <c r="I11" s="4"/>
      <c r="J11" s="4"/>
      <c r="K11" s="4"/>
      <c r="L11" s="4"/>
      <c r="M11" s="29"/>
      <c r="N11" s="3"/>
      <c r="O11" s="3"/>
    </row>
    <row r="12" ht="21" customHeight="1">
      <c r="A12" t="s" s="23">
        <v>25</v>
      </c>
      <c r="B12" s="37">
        <f>($B$8/$B$10*$B$11)-$E$4</f>
        <v>-210</v>
      </c>
      <c r="C12" s="38">
        <f>(C8/$B$10*$B$11)-$E$4</f>
        <v>-322</v>
      </c>
      <c r="D12" s="39">
        <f>(D8/$B$10*$B$11)-$E$4</f>
        <v>-266</v>
      </c>
      <c r="E12" s="4"/>
      <c r="F12" s="40"/>
      <c r="G12" s="40"/>
      <c r="H12" s="4"/>
      <c r="I12" s="4"/>
      <c r="J12" s="3"/>
      <c r="K12" s="3"/>
      <c r="L12" s="3"/>
      <c r="M12" s="3"/>
      <c r="N12" s="3"/>
      <c r="O12" s="3"/>
    </row>
    <row r="13" ht="21" customHeight="1">
      <c r="A13" t="s" s="23">
        <v>26</v>
      </c>
      <c r="B13" s="41">
        <v>1.165</v>
      </c>
      <c r="C13" t="s" s="25">
        <v>22</v>
      </c>
      <c r="D13" s="29"/>
      <c r="E13" s="4"/>
      <c r="F13" s="4"/>
      <c r="G13" s="4"/>
      <c r="H13" s="4"/>
      <c r="I13" s="4"/>
      <c r="J13" s="3"/>
      <c r="K13" s="3"/>
      <c r="L13" s="3"/>
      <c r="M13" s="3"/>
      <c r="N13" s="3"/>
      <c r="O13" s="3"/>
    </row>
    <row r="14" ht="21" customHeight="1">
      <c r="A14" t="s" s="23">
        <v>27</v>
      </c>
      <c r="B14" s="36">
        <v>0.31</v>
      </c>
      <c r="C14" t="s" s="21">
        <v>24</v>
      </c>
      <c r="D14" s="4"/>
      <c r="E14" s="4"/>
      <c r="F14" s="42"/>
      <c r="G14" s="42"/>
      <c r="H14" s="4"/>
      <c r="I14" s="4"/>
      <c r="J14" s="3"/>
      <c r="K14" s="3"/>
      <c r="L14" s="3"/>
      <c r="M14" s="3"/>
      <c r="N14" s="3"/>
      <c r="O14" s="3"/>
    </row>
    <row r="15" ht="21" customHeight="1">
      <c r="A15" t="s" s="23">
        <v>25</v>
      </c>
      <c r="B15" s="37">
        <f>(B$8/$B$13*$B$14)-$E$4</f>
        <v>-210.5150214592275</v>
      </c>
      <c r="C15" s="38">
        <f>(C$8/$B$13*$B$14)-$E$4</f>
        <v>-322.274678111588</v>
      </c>
      <c r="D15" s="39">
        <f>(D$8/$B$13*$B$14)-$E$4</f>
        <v>-266.3948497854077</v>
      </c>
      <c r="E15" s="4"/>
      <c r="F15" s="4"/>
      <c r="G15" s="4"/>
      <c r="H15" s="4"/>
      <c r="I15" s="4"/>
      <c r="J15" s="3"/>
      <c r="K15" s="3"/>
      <c r="L15" s="3"/>
      <c r="M15" s="3"/>
      <c r="N15" s="3"/>
      <c r="O15" s="3"/>
    </row>
    <row r="16" ht="21" customHeight="1">
      <c r="A16" s="43"/>
      <c r="B16" s="4"/>
      <c r="C16" s="4"/>
      <c r="D16" s="4"/>
      <c r="E16" s="4"/>
      <c r="F16" s="44"/>
      <c r="G16" s="4"/>
      <c r="H16" s="4"/>
      <c r="I16" s="4"/>
      <c r="J16" s="43"/>
      <c r="K16" s="29"/>
      <c r="L16" s="29"/>
      <c r="M16" s="3"/>
      <c r="N16" s="3"/>
      <c r="O16" s="3"/>
    </row>
    <row r="17" ht="21" customHeight="1">
      <c r="A17" t="s" s="21">
        <v>28</v>
      </c>
      <c r="B17" s="43"/>
      <c r="C17" s="43"/>
      <c r="D17" s="43"/>
      <c r="E17" s="43"/>
      <c r="F17" s="43"/>
      <c r="G17" s="43"/>
      <c r="H17" s="43"/>
      <c r="I17" s="4"/>
      <c r="J17" s="43"/>
      <c r="K17" s="29"/>
      <c r="L17" s="29"/>
      <c r="M17" s="45"/>
      <c r="N17" s="45"/>
      <c r="O17" s="45"/>
    </row>
    <row r="18" ht="21" customHeight="1">
      <c r="A18" t="s" s="25">
        <v>29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5"/>
      <c r="N18" s="45"/>
      <c r="O18" s="45"/>
    </row>
    <row r="19" ht="21" customHeight="1">
      <c r="A19" t="s" s="25">
        <v>30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5"/>
    </row>
    <row r="20" ht="21" customHeight="1">
      <c r="A20" t="s" s="25">
        <v>31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5"/>
    </row>
    <row r="21" ht="21" customHeight="1">
      <c r="A21" t="s" s="25">
        <v>32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3"/>
    </row>
    <row r="22" ht="20" customHeight="1">
      <c r="A22" s="46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</sheetData>
  <pageMargins left="0.588889" right="0.588889" top="0.588889" bottom="0.588889" header="0.5" footer="0.5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