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1080" yWindow="460" windowWidth="17720" windowHeight="17540"/>
  </bookViews>
  <sheets>
    <sheet name="Fert Beef P Fert Records.xls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0" i="1" l="1"/>
  <c r="Y28" i="1"/>
  <c r="Y27" i="1"/>
  <c r="U27" i="1"/>
  <c r="Y26" i="1"/>
  <c r="Y25" i="1"/>
  <c r="Z24" i="1"/>
  <c r="W24" i="1"/>
  <c r="V24" i="1"/>
  <c r="Z23" i="1"/>
  <c r="S21" i="1"/>
  <c r="C20" i="1"/>
  <c r="T5" i="1"/>
  <c r="T6" i="1"/>
  <c r="T7" i="1"/>
  <c r="T8" i="1"/>
  <c r="T9" i="1"/>
  <c r="T10" i="1"/>
  <c r="T15" i="1"/>
  <c r="T16" i="1"/>
  <c r="R5" i="1"/>
  <c r="R6" i="1"/>
  <c r="R7" i="1"/>
  <c r="R8" i="1"/>
  <c r="R9" i="1"/>
  <c r="R10" i="1"/>
  <c r="R15" i="1"/>
  <c r="R16" i="1"/>
  <c r="P5" i="1"/>
  <c r="P6" i="1"/>
  <c r="P7" i="1"/>
  <c r="P8" i="1"/>
  <c r="P9" i="1"/>
  <c r="P10" i="1"/>
  <c r="P15" i="1"/>
  <c r="P16" i="1"/>
  <c r="N5" i="1"/>
  <c r="N6" i="1"/>
  <c r="N7" i="1"/>
  <c r="N8" i="1"/>
  <c r="N9" i="1"/>
  <c r="N10" i="1"/>
  <c r="N15" i="1"/>
  <c r="N16" i="1"/>
  <c r="L5" i="1"/>
  <c r="L6" i="1"/>
  <c r="L7" i="1"/>
  <c r="L8" i="1"/>
  <c r="L9" i="1"/>
  <c r="L10" i="1"/>
  <c r="L15" i="1"/>
  <c r="L16" i="1"/>
  <c r="J5" i="1"/>
  <c r="J6" i="1"/>
  <c r="J7" i="1"/>
  <c r="J8" i="1"/>
  <c r="J9" i="1"/>
  <c r="J10" i="1"/>
  <c r="J15" i="1"/>
  <c r="J16" i="1"/>
  <c r="H5" i="1"/>
  <c r="H6" i="1"/>
  <c r="H7" i="1"/>
  <c r="H8" i="1"/>
  <c r="H9" i="1"/>
  <c r="H10" i="1"/>
  <c r="H15" i="1"/>
  <c r="H16" i="1"/>
  <c r="F5" i="1"/>
  <c r="F6" i="1"/>
  <c r="F7" i="1"/>
  <c r="F8" i="1"/>
  <c r="F9" i="1"/>
  <c r="F10" i="1"/>
  <c r="F15" i="1"/>
  <c r="F16" i="1"/>
  <c r="D5" i="1"/>
  <c r="D6" i="1"/>
  <c r="D7" i="1"/>
  <c r="D8" i="1"/>
  <c r="D9" i="1"/>
  <c r="D10" i="1"/>
  <c r="D15" i="1"/>
  <c r="D16" i="1"/>
  <c r="D17" i="1"/>
  <c r="F17" i="1"/>
  <c r="H17" i="1"/>
  <c r="J17" i="1"/>
  <c r="L17" i="1"/>
  <c r="N17" i="1"/>
  <c r="P17" i="1"/>
  <c r="R17" i="1"/>
  <c r="T17" i="1"/>
  <c r="S15" i="1"/>
  <c r="S16" i="1"/>
  <c r="Q15" i="1"/>
  <c r="Q16" i="1"/>
  <c r="O15" i="1"/>
  <c r="O16" i="1"/>
  <c r="M15" i="1"/>
  <c r="M16" i="1"/>
  <c r="K15" i="1"/>
  <c r="K16" i="1"/>
  <c r="I15" i="1"/>
  <c r="I16" i="1"/>
  <c r="G15" i="1"/>
  <c r="G16" i="1"/>
  <c r="E15" i="1"/>
  <c r="E16" i="1"/>
  <c r="C15" i="1"/>
  <c r="C16" i="1"/>
  <c r="C17" i="1"/>
  <c r="E17" i="1"/>
  <c r="G17" i="1"/>
  <c r="I17" i="1"/>
  <c r="K17" i="1"/>
  <c r="M17" i="1"/>
  <c r="O17" i="1"/>
  <c r="Q17" i="1"/>
  <c r="S17" i="1"/>
  <c r="D11" i="1"/>
  <c r="F11" i="1"/>
  <c r="H11" i="1"/>
  <c r="J11" i="1"/>
  <c r="L11" i="1"/>
  <c r="N11" i="1"/>
  <c r="P11" i="1"/>
  <c r="R11" i="1"/>
  <c r="T11" i="1"/>
  <c r="E2" i="1"/>
  <c r="G2" i="1"/>
  <c r="I2" i="1"/>
  <c r="K2" i="1"/>
  <c r="M2" i="1"/>
  <c r="O2" i="1"/>
  <c r="Q2" i="1"/>
  <c r="S2" i="1"/>
  <c r="T2" i="1"/>
  <c r="D2" i="1"/>
  <c r="F2" i="1"/>
  <c r="H2" i="1"/>
  <c r="J2" i="1"/>
  <c r="L2" i="1"/>
  <c r="N2" i="1"/>
  <c r="P2" i="1"/>
  <c r="R2" i="1"/>
</calcChain>
</file>

<file path=xl/sharedStrings.xml><?xml version="1.0" encoding="utf-8"?>
<sst xmlns="http://schemas.openxmlformats.org/spreadsheetml/2006/main" count="124" uniqueCount="69">
  <si>
    <t>Fertiliser Phosphate Records &amp; Calculations for Dry Stock Farm to obtain maximum production &amp; avoid pollution*</t>
  </si>
  <si>
    <t>Name</t>
  </si>
  <si>
    <t>Instructions are in red. Don’t type over blue cells, they contain fomulae. Enter yours in yellow cells.</t>
  </si>
  <si>
    <t>Season Beginning</t>
  </si>
  <si>
    <t>The reason for going back in years is to calculate the current situation. To update years change cell C2 only.</t>
  </si>
  <si>
    <t>Fert</t>
  </si>
  <si>
    <t>P</t>
  </si>
  <si>
    <t>Enter fertiliser applied</t>
  </si>
  <si>
    <t>% P</t>
  </si>
  <si>
    <t>kg/ha</t>
  </si>
  <si>
    <t>Reactive Phosphate Gafsa</t>
  </si>
  <si>
    <t>Potash</t>
  </si>
  <si>
    <t>DAP 20,MAP 20 Supreme 10</t>
  </si>
  <si>
    <t>Kg/ha or lb/acre of P applied</t>
  </si>
  <si>
    <t>Effective hectares or acres</t>
  </si>
  <si>
    <t xml:space="preserve">Enter hectares or acres in B15. Adjust others if necessary. </t>
  </si>
  <si>
    <t>NZ Stock Units per hectare</t>
  </si>
  <si>
    <t>Enter EITHER NZ stock units or USA SU below. One NZ SU is a 40 kg ewe.</t>
  </si>
  <si>
    <t>USA Stock Units per acre</t>
  </si>
  <si>
    <t xml:space="preserve">Enter USA stock units. One USA stock unit is one beef cow. </t>
  </si>
  <si>
    <t>lb/acre</t>
  </si>
  <si>
    <t>Rate of P used</t>
  </si>
  <si>
    <t>Deficit/Surplus in kg or lb of P/yr</t>
  </si>
  <si>
    <t>Running Surplus/Deficit</t>
  </si>
  <si>
    <t>- 100 for dairy and beef, - 80 for sheep, both depending on previous fertility.</t>
  </si>
  <si>
    <t>Kg P per NZ stock unit/yr (1 ewe)</t>
  </si>
  <si>
    <t xml:space="preserve">Enter the figures you want converted under cwt/a or cwt/ha. </t>
  </si>
  <si>
    <t>lb P per US animal unit (1 beef cow)</t>
  </si>
  <si>
    <t>Conversions</t>
  </si>
  <si>
    <t>cwt/a</t>
  </si>
  <si>
    <t>cwt/ha</t>
  </si>
  <si>
    <t>Maintenance P</t>
  </si>
  <si>
    <t xml:space="preserve">If feed is bought and fed on pasture or the animal manure is spread on pasture it will supply some elements. </t>
  </si>
  <si>
    <t>Cows or</t>
  </si>
  <si>
    <t>Apply</t>
  </si>
  <si>
    <t>MAF recommend</t>
  </si>
  <si>
    <t>kg P/ha to</t>
  </si>
  <si>
    <t>Kg P</t>
  </si>
  <si>
    <t>Kg ms</t>
  </si>
  <si>
    <t>Bulls</t>
  </si>
  <si>
    <t>su/ha</t>
  </si>
  <si>
    <t>9311Upper rate</t>
  </si>
  <si>
    <t xml:space="preserve"> improve gradually</t>
  </si>
  <si>
    <t>S</t>
  </si>
  <si>
    <t>K</t>
  </si>
  <si>
    <t xml:space="preserve"> improve quickly</t>
  </si>
  <si>
    <t>/kg ms</t>
  </si>
  <si>
    <t>/ha</t>
  </si>
  <si>
    <t>Peat &amp; Ash loam**</t>
  </si>
  <si>
    <t>Use RP,  not water soluble superphosphate at these rates</t>
  </si>
  <si>
    <t>Clay &amp; Pumice (sandy loam)**</t>
  </si>
  <si>
    <t xml:space="preserve">RPs need acidity to work so use oinclude elemental sulphur. </t>
  </si>
  <si>
    <t>Ruakura #2 now apply pa</t>
  </si>
  <si>
    <t xml:space="preserve">Phosphorus is the main growth element in pasture farming. Applying it grows the cheapest pasture long term, however some soils need none. Measure pasture levels to decide. . </t>
  </si>
  <si>
    <t xml:space="preserve">Other elements required depend on soil type and legumes grown. </t>
  </si>
  <si>
    <t xml:space="preserve">* Recommended maintenance in P by area allowing for production leaving farm, culls, calves, wastage, losses in race and yard, and leaching, depending on soil type. </t>
  </si>
  <si>
    <t>** These depend on so many things, that an experienced consultant should be used.</t>
  </si>
  <si>
    <t>How to calculate the amount/acre removed?</t>
  </si>
  <si>
    <t>MAF say that annual P losses vary from 5 to 15 kg/ha.</t>
  </si>
  <si>
    <t>Phosphorus:</t>
  </si>
  <si>
    <t>Northland maintenance (without improving) is 165 kg super/ha or 120 of good RPR.</t>
  </si>
  <si>
    <t>Adult milk cows: 0.72 % P (.0072) -- Nutrient Requirements of Ruminant</t>
  </si>
  <si>
    <t>MAF say 11kg P/ha required to raise Olsen P by 1 unit for Ash soils ie 125kg/ha of superphosphate  extra, but their figure is too low.</t>
  </si>
  <si>
    <t>Youngstock:      0.83 % P (.0083)    Livestock, ARC, 1980</t>
  </si>
  <si>
    <t>Example, to raise Olsen P 10 units (from 20 to 30) requires 1250 kg/ha of super plus maintenance.</t>
  </si>
  <si>
    <t>MAF 1993 booklet suggests 0.0487 for maintenance.</t>
  </si>
  <si>
    <t>Ruakura #2 used to apply 42 P, 55 S, 50 K in spring plus 50 K on harvested paddocks. Their 1995? spring production was down 19% and they don't know why!   Low lime and low P applications.</t>
  </si>
  <si>
    <t xml:space="preserve">Then in about 1996 Ruakura rightly increased P to 80 kg. </t>
  </si>
  <si>
    <t xml:space="preserve">See Animal Units NZ &amp; USA for relative stock units.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</si>
</sst>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&quot; &quot;mmm&quot; &quot;yy"/>
    <numFmt numFmtId="165" formatCode="d&quot;/&quot;m&quot;/&quot;yy"/>
    <numFmt numFmtId="166" formatCode="#,##0%&quot; &quot;;\(#,##0%\)"/>
    <numFmt numFmtId="167" formatCode="#,##0&quot; &quot;;\(#,##0\)"/>
    <numFmt numFmtId="168" formatCode="#,##0.0"/>
    <numFmt numFmtId="169" formatCode="0&quot; &quot;;\(0\)"/>
  </numFmts>
  <fonts count="8" x14ac:knownFonts="1">
    <font>
      <sz val="10"/>
      <color indexed="8"/>
      <name val="Geneva"/>
    </font>
    <font>
      <b/>
      <sz val="12"/>
      <color indexed="8"/>
      <name val="Times"/>
    </font>
    <font>
      <sz val="10"/>
      <color indexed="8"/>
      <name val="Times"/>
    </font>
    <font>
      <b/>
      <sz val="10"/>
      <color indexed="8"/>
      <name val="Times"/>
    </font>
    <font>
      <b/>
      <sz val="10"/>
      <color indexed="11"/>
      <name val="Times"/>
    </font>
    <font>
      <u/>
      <sz val="10"/>
      <color indexed="8"/>
      <name val="Times"/>
    </font>
    <font>
      <b/>
      <u/>
      <sz val="10"/>
      <color indexed="8"/>
      <name val="Times"/>
    </font>
    <font>
      <sz val="10"/>
      <color indexed="11"/>
      <name val="Time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3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/>
    <xf numFmtId="165" fontId="3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/>
    <xf numFmtId="0" fontId="2" fillId="2" borderId="1" xfId="0" applyFont="1" applyFill="1" applyBorder="1" applyAlignment="1"/>
    <xf numFmtId="15" fontId="2" fillId="3" borderId="1" xfId="0" applyNumberFormat="1" applyFont="1" applyFill="1" applyBorder="1" applyAlignment="1"/>
    <xf numFmtId="165" fontId="2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5" fillId="2" borderId="1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/>
    <xf numFmtId="166" fontId="2" fillId="3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/>
    <xf numFmtId="3" fontId="2" fillId="3" borderId="1" xfId="0" applyNumberFormat="1" applyFon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/>
    <xf numFmtId="49" fontId="7" fillId="2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9" fontId="5" fillId="2" borderId="1" xfId="0" applyNumberFormat="1" applyFont="1" applyFill="1" applyBorder="1" applyAlignment="1"/>
    <xf numFmtId="1" fontId="2" fillId="4" borderId="1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/>
    <xf numFmtId="168" fontId="2" fillId="4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1" fontId="3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/>
    <xf numFmtId="49" fontId="6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left"/>
    </xf>
    <xf numFmtId="169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EFB00"/>
      <rgbColor rgb="FFFF2600"/>
      <rgbColor rgb="FF61E1E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tabSelected="1" topLeftCell="H1" workbookViewId="0">
      <selection activeCell="V5" sqref="V5"/>
    </sheetView>
  </sheetViews>
  <sheetFormatPr baseColWidth="10" defaultColWidth="7.7109375" defaultRowHeight="13" customHeight="1" x14ac:dyDescent="0.2"/>
  <cols>
    <col min="1" max="1" width="18.85546875" style="1" customWidth="1"/>
    <col min="2" max="2" width="5.42578125" style="1" customWidth="1"/>
    <col min="3" max="3" width="4.42578125" style="1" customWidth="1"/>
    <col min="4" max="4" width="5.42578125" style="1" customWidth="1"/>
    <col min="5" max="5" width="4.42578125" style="1" customWidth="1"/>
    <col min="6" max="6" width="5.42578125" style="1" customWidth="1"/>
    <col min="7" max="7" width="4.42578125" style="1" customWidth="1"/>
    <col min="8" max="8" width="13.7109375" style="1" customWidth="1"/>
    <col min="9" max="9" width="4.42578125" style="1" customWidth="1"/>
    <col min="10" max="10" width="5.42578125" style="1" customWidth="1"/>
    <col min="11" max="11" width="4.42578125" style="1" customWidth="1"/>
    <col min="12" max="12" width="5.28515625" style="1" customWidth="1"/>
    <col min="13" max="13" width="4.42578125" style="1" customWidth="1"/>
    <col min="14" max="14" width="5.7109375" style="1" customWidth="1"/>
    <col min="15" max="15" width="4.42578125" style="1" customWidth="1"/>
    <col min="16" max="16" width="5.5703125" style="1" customWidth="1"/>
    <col min="17" max="17" width="5" style="1" customWidth="1"/>
    <col min="18" max="18" width="5.7109375" style="1" customWidth="1"/>
    <col min="19" max="19" width="8.42578125" style="1" customWidth="1"/>
    <col min="20" max="20" width="4.42578125" style="1" customWidth="1"/>
    <col min="21" max="21" width="2.85546875" style="1" customWidth="1"/>
    <col min="22" max="22" width="11.7109375" style="1" customWidth="1"/>
    <col min="23" max="26" width="5.28515625" style="1" customWidth="1"/>
    <col min="27" max="27" width="37.5703125" style="1" customWidth="1"/>
    <col min="28" max="256" width="7.7109375" customWidth="1"/>
  </cols>
  <sheetData>
    <row r="1" spans="1:27" ht="24" customHeight="1" x14ac:dyDescent="0.2">
      <c r="A1" s="2" t="s">
        <v>0</v>
      </c>
      <c r="B1" s="3"/>
      <c r="C1" s="3"/>
      <c r="D1" s="3"/>
      <c r="E1" s="4"/>
      <c r="F1" s="5"/>
      <c r="G1" s="6"/>
      <c r="H1" s="7"/>
      <c r="I1" s="8"/>
      <c r="J1" s="8"/>
      <c r="K1" s="8"/>
      <c r="L1" s="9"/>
      <c r="M1" s="8"/>
      <c r="N1" s="8"/>
      <c r="O1" s="8"/>
      <c r="P1" s="10"/>
      <c r="Q1" s="11" t="s">
        <v>1</v>
      </c>
      <c r="R1" s="12"/>
      <c r="S1" s="13">
        <v>41329</v>
      </c>
      <c r="T1" s="14"/>
      <c r="U1" s="15" t="s">
        <v>2</v>
      </c>
      <c r="V1" s="5"/>
      <c r="W1" s="5"/>
      <c r="X1" s="16"/>
      <c r="Y1" s="16"/>
      <c r="Z1" s="16"/>
      <c r="AA1" s="16"/>
    </row>
    <row r="2" spans="1:27" ht="16" customHeight="1" x14ac:dyDescent="0.2">
      <c r="A2" s="16"/>
      <c r="B2" s="17" t="s">
        <v>3</v>
      </c>
      <c r="C2" s="18">
        <v>2010</v>
      </c>
      <c r="D2" s="19">
        <f>C2</f>
        <v>2010</v>
      </c>
      <c r="E2" s="19">
        <f t="shared" ref="E2:S2" si="0">C2+1</f>
        <v>2011</v>
      </c>
      <c r="F2" s="19">
        <f t="shared" si="0"/>
        <v>2011</v>
      </c>
      <c r="G2" s="19">
        <f t="shared" si="0"/>
        <v>2012</v>
      </c>
      <c r="H2" s="19">
        <f t="shared" si="0"/>
        <v>2012</v>
      </c>
      <c r="I2" s="19">
        <f t="shared" si="0"/>
        <v>2013</v>
      </c>
      <c r="J2" s="19">
        <f t="shared" si="0"/>
        <v>2013</v>
      </c>
      <c r="K2" s="19">
        <f t="shared" si="0"/>
        <v>2014</v>
      </c>
      <c r="L2" s="19">
        <f t="shared" si="0"/>
        <v>2014</v>
      </c>
      <c r="M2" s="19">
        <f t="shared" si="0"/>
        <v>2015</v>
      </c>
      <c r="N2" s="19">
        <f t="shared" si="0"/>
        <v>2015</v>
      </c>
      <c r="O2" s="19">
        <f t="shared" si="0"/>
        <v>2016</v>
      </c>
      <c r="P2" s="19">
        <f t="shared" si="0"/>
        <v>2016</v>
      </c>
      <c r="Q2" s="19">
        <f t="shared" si="0"/>
        <v>2017</v>
      </c>
      <c r="R2" s="19">
        <f t="shared" si="0"/>
        <v>2017</v>
      </c>
      <c r="S2" s="19">
        <f t="shared" si="0"/>
        <v>2018</v>
      </c>
      <c r="T2" s="19">
        <f>S2</f>
        <v>2018</v>
      </c>
      <c r="U2" s="20" t="s">
        <v>4</v>
      </c>
      <c r="V2" s="16"/>
      <c r="W2" s="16"/>
      <c r="X2" s="16"/>
      <c r="Y2" s="16"/>
      <c r="Z2" s="16"/>
      <c r="AA2" s="16"/>
    </row>
    <row r="3" spans="1:27" ht="16" customHeight="1" x14ac:dyDescent="0.2">
      <c r="A3" s="10"/>
      <c r="B3" s="21"/>
      <c r="C3" s="22" t="s">
        <v>5</v>
      </c>
      <c r="D3" s="22" t="s">
        <v>6</v>
      </c>
      <c r="E3" s="22" t="s">
        <v>5</v>
      </c>
      <c r="F3" s="22" t="s">
        <v>6</v>
      </c>
      <c r="G3" s="22" t="s">
        <v>5</v>
      </c>
      <c r="H3" s="22" t="s">
        <v>6</v>
      </c>
      <c r="I3" s="22" t="s">
        <v>5</v>
      </c>
      <c r="J3" s="22" t="s">
        <v>6</v>
      </c>
      <c r="K3" s="22" t="s">
        <v>5</v>
      </c>
      <c r="L3" s="22" t="s">
        <v>6</v>
      </c>
      <c r="M3" s="22" t="s">
        <v>5</v>
      </c>
      <c r="N3" s="22" t="s">
        <v>6</v>
      </c>
      <c r="O3" s="22" t="s">
        <v>5</v>
      </c>
      <c r="P3" s="22" t="s">
        <v>6</v>
      </c>
      <c r="Q3" s="22" t="s">
        <v>5</v>
      </c>
      <c r="R3" s="22" t="s">
        <v>6</v>
      </c>
      <c r="S3" s="22" t="s">
        <v>5</v>
      </c>
      <c r="T3" s="22" t="s">
        <v>6</v>
      </c>
      <c r="U3" s="23"/>
      <c r="V3" s="16"/>
      <c r="W3" s="16"/>
      <c r="X3" s="16"/>
      <c r="Y3" s="16"/>
      <c r="Z3" s="16"/>
      <c r="AA3" s="16"/>
    </row>
    <row r="4" spans="1:27" ht="16" customHeight="1" x14ac:dyDescent="0.2">
      <c r="A4" s="24" t="s">
        <v>7</v>
      </c>
      <c r="B4" s="22" t="s">
        <v>8</v>
      </c>
      <c r="C4" s="22" t="s">
        <v>9</v>
      </c>
      <c r="D4" s="22" t="s">
        <v>9</v>
      </c>
      <c r="E4" s="22" t="s">
        <v>9</v>
      </c>
      <c r="F4" s="22" t="s">
        <v>9</v>
      </c>
      <c r="G4" s="22" t="s">
        <v>9</v>
      </c>
      <c r="H4" s="22" t="s">
        <v>9</v>
      </c>
      <c r="I4" s="22" t="s">
        <v>9</v>
      </c>
      <c r="J4" s="22" t="s">
        <v>9</v>
      </c>
      <c r="K4" s="22" t="s">
        <v>9</v>
      </c>
      <c r="L4" s="22" t="s">
        <v>9</v>
      </c>
      <c r="M4" s="22" t="s">
        <v>9</v>
      </c>
      <c r="N4" s="22" t="s">
        <v>9</v>
      </c>
      <c r="O4" s="22" t="s">
        <v>9</v>
      </c>
      <c r="P4" s="22" t="s">
        <v>9</v>
      </c>
      <c r="Q4" s="22" t="s">
        <v>9</v>
      </c>
      <c r="R4" s="22" t="s">
        <v>9</v>
      </c>
      <c r="S4" s="22" t="s">
        <v>9</v>
      </c>
      <c r="T4" s="22" t="s">
        <v>9</v>
      </c>
      <c r="U4" s="25"/>
      <c r="V4" s="16"/>
      <c r="W4" s="16"/>
      <c r="X4" s="16"/>
      <c r="Y4" s="16"/>
      <c r="Z4" s="16"/>
      <c r="AA4" s="16"/>
    </row>
    <row r="5" spans="1:27" ht="16" customHeight="1" x14ac:dyDescent="0.2">
      <c r="A5" s="26" t="s">
        <v>10</v>
      </c>
      <c r="B5" s="27">
        <v>0.13</v>
      </c>
      <c r="C5" s="28">
        <v>500</v>
      </c>
      <c r="D5" s="29">
        <f>B5*C5</f>
        <v>65</v>
      </c>
      <c r="E5" s="28"/>
      <c r="F5" s="29">
        <f>$B5*E5</f>
        <v>0</v>
      </c>
      <c r="G5" s="28"/>
      <c r="H5" s="29">
        <f>$B5*G5</f>
        <v>0</v>
      </c>
      <c r="I5" s="28"/>
      <c r="J5" s="29">
        <f>$B5*I5</f>
        <v>0</v>
      </c>
      <c r="K5" s="28"/>
      <c r="L5" s="29">
        <f>$B5*K5</f>
        <v>0</v>
      </c>
      <c r="M5" s="28"/>
      <c r="N5" s="29">
        <f>$B5*M5</f>
        <v>0</v>
      </c>
      <c r="O5" s="28"/>
      <c r="P5" s="29">
        <f>$B5*O5</f>
        <v>0</v>
      </c>
      <c r="Q5" s="28"/>
      <c r="R5" s="29">
        <f>$B5*Q5</f>
        <v>0</v>
      </c>
      <c r="S5" s="28"/>
      <c r="T5" s="29">
        <f>$B5*S5</f>
        <v>0</v>
      </c>
      <c r="U5" s="5"/>
      <c r="V5" s="5"/>
      <c r="W5" s="16"/>
      <c r="X5" s="16"/>
      <c r="Y5" s="16"/>
      <c r="Z5" s="16"/>
      <c r="AA5" s="16"/>
    </row>
    <row r="6" spans="1:27" ht="16" customHeight="1" x14ac:dyDescent="0.2">
      <c r="A6" s="26" t="s">
        <v>11</v>
      </c>
      <c r="B6" s="27"/>
      <c r="C6" s="28"/>
      <c r="D6" s="29">
        <f>B6*C6</f>
        <v>0</v>
      </c>
      <c r="E6" s="28"/>
      <c r="F6" s="29">
        <f>$B6*E6</f>
        <v>0</v>
      </c>
      <c r="G6" s="28"/>
      <c r="H6" s="29">
        <f>$B6*G6</f>
        <v>0</v>
      </c>
      <c r="I6" s="28"/>
      <c r="J6" s="29">
        <f>$B6*I6</f>
        <v>0</v>
      </c>
      <c r="K6" s="28"/>
      <c r="L6" s="29">
        <f>$B6*K6</f>
        <v>0</v>
      </c>
      <c r="M6" s="28"/>
      <c r="N6" s="29">
        <f>$B6*M6</f>
        <v>0</v>
      </c>
      <c r="O6" s="28"/>
      <c r="P6" s="29">
        <f>$B6*O6</f>
        <v>0</v>
      </c>
      <c r="Q6" s="28"/>
      <c r="R6" s="29">
        <f>$B6*Q6</f>
        <v>0</v>
      </c>
      <c r="S6" s="28"/>
      <c r="T6" s="29">
        <f>$B6*S6</f>
        <v>0</v>
      </c>
      <c r="U6" s="5"/>
      <c r="V6" s="8"/>
      <c r="W6" s="16"/>
      <c r="X6" s="16"/>
      <c r="Y6" s="16"/>
      <c r="Z6" s="16"/>
      <c r="AA6" s="16"/>
    </row>
    <row r="7" spans="1:27" ht="16" customHeight="1" x14ac:dyDescent="0.2">
      <c r="A7" s="5"/>
      <c r="B7" s="27"/>
      <c r="C7" s="28"/>
      <c r="D7" s="29">
        <f>B7*C7</f>
        <v>0</v>
      </c>
      <c r="E7" s="28"/>
      <c r="F7" s="29">
        <f>$B7*E7</f>
        <v>0</v>
      </c>
      <c r="G7" s="28"/>
      <c r="H7" s="29">
        <f>$B7*G7</f>
        <v>0</v>
      </c>
      <c r="I7" s="28"/>
      <c r="J7" s="29">
        <f>$B7*I7</f>
        <v>0</v>
      </c>
      <c r="K7" s="28"/>
      <c r="L7" s="29">
        <f>$B7*K7</f>
        <v>0</v>
      </c>
      <c r="M7" s="28"/>
      <c r="N7" s="29">
        <f>$B7*M7</f>
        <v>0</v>
      </c>
      <c r="O7" s="28"/>
      <c r="P7" s="29">
        <f>$B7*O7</f>
        <v>0</v>
      </c>
      <c r="Q7" s="28"/>
      <c r="R7" s="29">
        <f>$B7*Q7</f>
        <v>0</v>
      </c>
      <c r="S7" s="28"/>
      <c r="T7" s="29">
        <f>$B7*S7</f>
        <v>0</v>
      </c>
      <c r="U7" s="5"/>
      <c r="V7" s="5"/>
      <c r="W7" s="16"/>
      <c r="X7" s="16"/>
      <c r="Y7" s="16"/>
      <c r="Z7" s="16"/>
      <c r="AA7" s="16"/>
    </row>
    <row r="8" spans="1:27" ht="16" customHeight="1" x14ac:dyDescent="0.2">
      <c r="A8" s="5"/>
      <c r="B8" s="27"/>
      <c r="C8" s="28"/>
      <c r="D8" s="29">
        <f>B8*C8</f>
        <v>0</v>
      </c>
      <c r="E8" s="28"/>
      <c r="F8" s="29">
        <f>$B8*E8</f>
        <v>0</v>
      </c>
      <c r="G8" s="28"/>
      <c r="H8" s="29">
        <f>$B8*G8</f>
        <v>0</v>
      </c>
      <c r="I8" s="28"/>
      <c r="J8" s="29">
        <f>$B8*I8</f>
        <v>0</v>
      </c>
      <c r="K8" s="28"/>
      <c r="L8" s="29">
        <f>$B8*K8</f>
        <v>0</v>
      </c>
      <c r="M8" s="28"/>
      <c r="N8" s="29">
        <f>$B8*M8</f>
        <v>0</v>
      </c>
      <c r="O8" s="28"/>
      <c r="P8" s="29">
        <f>$B8*O8</f>
        <v>0</v>
      </c>
      <c r="Q8" s="28"/>
      <c r="R8" s="29">
        <f>$B8*Q8</f>
        <v>0</v>
      </c>
      <c r="S8" s="28"/>
      <c r="T8" s="29">
        <f>$B8*S8</f>
        <v>0</v>
      </c>
      <c r="U8" s="5"/>
      <c r="V8" s="5"/>
      <c r="W8" s="16"/>
      <c r="X8" s="16"/>
      <c r="Y8" s="16"/>
      <c r="Z8" s="16"/>
      <c r="AA8" s="16"/>
    </row>
    <row r="9" spans="1:27" ht="16" customHeight="1" x14ac:dyDescent="0.2">
      <c r="A9" s="26" t="s">
        <v>12</v>
      </c>
      <c r="B9" s="27">
        <v>0.2</v>
      </c>
      <c r="C9" s="28">
        <v>100</v>
      </c>
      <c r="D9" s="29">
        <f>B9*C9</f>
        <v>20</v>
      </c>
      <c r="E9" s="28"/>
      <c r="F9" s="29">
        <f>$B9*E9</f>
        <v>0</v>
      </c>
      <c r="G9" s="28"/>
      <c r="H9" s="29">
        <f>$B9*G9</f>
        <v>0</v>
      </c>
      <c r="I9" s="28"/>
      <c r="J9" s="29">
        <f>$B9*I9</f>
        <v>0</v>
      </c>
      <c r="K9" s="28"/>
      <c r="L9" s="29">
        <f>$B9*K9</f>
        <v>0</v>
      </c>
      <c r="M9" s="28"/>
      <c r="N9" s="29">
        <f>$B9*M9</f>
        <v>0</v>
      </c>
      <c r="O9" s="28"/>
      <c r="P9" s="29">
        <f>$B9*O9</f>
        <v>0</v>
      </c>
      <c r="Q9" s="28"/>
      <c r="R9" s="29">
        <f>$B9*Q9</f>
        <v>0</v>
      </c>
      <c r="S9" s="28"/>
      <c r="T9" s="29">
        <f>$B9*S9</f>
        <v>0</v>
      </c>
      <c r="U9" s="16"/>
      <c r="V9" s="16"/>
      <c r="W9" s="16"/>
      <c r="X9" s="16"/>
      <c r="Y9" s="16"/>
      <c r="Z9" s="16"/>
      <c r="AA9" s="16"/>
    </row>
    <row r="10" spans="1:27" ht="16" customHeight="1" x14ac:dyDescent="0.2">
      <c r="A10" s="30" t="s">
        <v>13</v>
      </c>
      <c r="B10" s="31"/>
      <c r="C10" s="32"/>
      <c r="D10" s="33">
        <f>SUM(D5:D9)</f>
        <v>85</v>
      </c>
      <c r="E10" s="32"/>
      <c r="F10" s="33">
        <f>SUM(F5:F9)</f>
        <v>0</v>
      </c>
      <c r="G10" s="32"/>
      <c r="H10" s="33">
        <f>SUM(H5:H9)</f>
        <v>0</v>
      </c>
      <c r="I10" s="34"/>
      <c r="J10" s="33">
        <f>SUM(J5:J9)</f>
        <v>0</v>
      </c>
      <c r="K10" s="34"/>
      <c r="L10" s="33">
        <f>SUM(L5:L9)</f>
        <v>0</v>
      </c>
      <c r="M10" s="34"/>
      <c r="N10" s="33">
        <f>SUM(N5:N9)</f>
        <v>0</v>
      </c>
      <c r="O10" s="34"/>
      <c r="P10" s="33">
        <f>SUM(P5:P9)</f>
        <v>0</v>
      </c>
      <c r="Q10" s="34"/>
      <c r="R10" s="33">
        <f>SUM(R5:R9)</f>
        <v>0</v>
      </c>
      <c r="S10" s="34"/>
      <c r="T10" s="33">
        <f>SUM(T5:T9)</f>
        <v>0</v>
      </c>
      <c r="U10" s="16"/>
      <c r="V10" s="16"/>
      <c r="W10" s="16"/>
      <c r="X10" s="16"/>
      <c r="Y10" s="16"/>
      <c r="Z10" s="16"/>
      <c r="AA10" s="16"/>
    </row>
    <row r="11" spans="1:27" ht="16" customHeight="1" x14ac:dyDescent="0.2">
      <c r="A11" s="26" t="s">
        <v>14</v>
      </c>
      <c r="B11" s="28"/>
      <c r="C11" s="35"/>
      <c r="D11" s="36">
        <f>B11</f>
        <v>0</v>
      </c>
      <c r="E11" s="37"/>
      <c r="F11" s="36">
        <f>D11</f>
        <v>0</v>
      </c>
      <c r="G11" s="37"/>
      <c r="H11" s="36">
        <f>F11</f>
        <v>0</v>
      </c>
      <c r="I11" s="37"/>
      <c r="J11" s="36">
        <f>H11</f>
        <v>0</v>
      </c>
      <c r="K11" s="37"/>
      <c r="L11" s="36">
        <f>J11</f>
        <v>0</v>
      </c>
      <c r="M11" s="37"/>
      <c r="N11" s="36">
        <f>L11</f>
        <v>0</v>
      </c>
      <c r="O11" s="37"/>
      <c r="P11" s="36">
        <f>N11</f>
        <v>0</v>
      </c>
      <c r="Q11" s="37"/>
      <c r="R11" s="36">
        <f>P11</f>
        <v>0</v>
      </c>
      <c r="S11" s="38"/>
      <c r="T11" s="36">
        <f>R11</f>
        <v>0</v>
      </c>
      <c r="U11" s="39" t="s">
        <v>15</v>
      </c>
      <c r="V11" s="16"/>
      <c r="W11" s="16"/>
      <c r="X11" s="16"/>
      <c r="Y11" s="16"/>
      <c r="Z11" s="16"/>
      <c r="AA11" s="16"/>
    </row>
    <row r="12" spans="1:27" ht="16" customHeight="1" x14ac:dyDescent="0.2">
      <c r="A12" s="26" t="s">
        <v>16</v>
      </c>
      <c r="B12" s="37"/>
      <c r="C12" s="28"/>
      <c r="D12" s="37"/>
      <c r="E12" s="28"/>
      <c r="F12" s="37"/>
      <c r="G12" s="28"/>
      <c r="H12" s="37"/>
      <c r="I12" s="28"/>
      <c r="J12" s="37"/>
      <c r="K12" s="28"/>
      <c r="L12" s="37"/>
      <c r="M12" s="28"/>
      <c r="N12" s="37"/>
      <c r="O12" s="28"/>
      <c r="P12" s="37"/>
      <c r="Q12" s="28"/>
      <c r="R12" s="37"/>
      <c r="S12" s="28"/>
      <c r="T12" s="37"/>
      <c r="U12" s="39" t="s">
        <v>17</v>
      </c>
      <c r="V12" s="16"/>
      <c r="W12" s="16"/>
      <c r="X12" s="16"/>
      <c r="Y12" s="16"/>
      <c r="Z12" s="16"/>
      <c r="AA12" s="16"/>
    </row>
    <row r="13" spans="1:27" ht="16" customHeight="1" x14ac:dyDescent="0.2">
      <c r="A13" s="26" t="s">
        <v>18</v>
      </c>
      <c r="B13" s="40"/>
      <c r="C13" s="37"/>
      <c r="D13" s="28"/>
      <c r="E13" s="37"/>
      <c r="F13" s="28"/>
      <c r="G13" s="37"/>
      <c r="H13" s="28"/>
      <c r="I13" s="37"/>
      <c r="J13" s="28"/>
      <c r="K13" s="37"/>
      <c r="L13" s="28"/>
      <c r="M13" s="37"/>
      <c r="N13" s="28"/>
      <c r="O13" s="37"/>
      <c r="P13" s="28"/>
      <c r="Q13" s="37"/>
      <c r="R13" s="28"/>
      <c r="S13" s="37"/>
      <c r="T13" s="28"/>
      <c r="U13" s="39" t="s">
        <v>19</v>
      </c>
      <c r="V13" s="16"/>
      <c r="W13" s="16"/>
      <c r="X13" s="16"/>
      <c r="Y13" s="16"/>
      <c r="Z13" s="16"/>
      <c r="AA13" s="16"/>
    </row>
    <row r="14" spans="1:27" ht="16" customHeight="1" x14ac:dyDescent="0.2">
      <c r="A14" s="16"/>
      <c r="B14" s="5"/>
      <c r="C14" s="22" t="s">
        <v>9</v>
      </c>
      <c r="D14" s="41" t="s">
        <v>20</v>
      </c>
      <c r="E14" s="22" t="s">
        <v>9</v>
      </c>
      <c r="F14" s="41" t="s">
        <v>20</v>
      </c>
      <c r="G14" s="22" t="s">
        <v>9</v>
      </c>
      <c r="H14" s="41" t="s">
        <v>20</v>
      </c>
      <c r="I14" s="22" t="s">
        <v>9</v>
      </c>
      <c r="J14" s="41" t="s">
        <v>20</v>
      </c>
      <c r="K14" s="22" t="s">
        <v>9</v>
      </c>
      <c r="L14" s="41" t="s">
        <v>20</v>
      </c>
      <c r="M14" s="22" t="s">
        <v>9</v>
      </c>
      <c r="N14" s="41" t="s">
        <v>20</v>
      </c>
      <c r="O14" s="22" t="s">
        <v>9</v>
      </c>
      <c r="P14" s="41" t="s">
        <v>20</v>
      </c>
      <c r="Q14" s="22" t="s">
        <v>9</v>
      </c>
      <c r="R14" s="41" t="s">
        <v>20</v>
      </c>
      <c r="S14" s="22" t="s">
        <v>9</v>
      </c>
      <c r="T14" s="41" t="s">
        <v>20</v>
      </c>
      <c r="U14" s="16"/>
      <c r="V14" s="16"/>
      <c r="W14" s="16"/>
      <c r="X14" s="16"/>
      <c r="Y14" s="16"/>
      <c r="Z14" s="16"/>
      <c r="AA14" s="16"/>
    </row>
    <row r="15" spans="1:27" ht="16" customHeight="1" x14ac:dyDescent="0.2">
      <c r="A15" s="26" t="s">
        <v>21</v>
      </c>
      <c r="B15" s="5"/>
      <c r="C15" s="42">
        <f>$C$19*C12</f>
        <v>0</v>
      </c>
      <c r="D15" s="42">
        <f>$C$20*D13</f>
        <v>0</v>
      </c>
      <c r="E15" s="42">
        <f>$C$19*E12</f>
        <v>0</v>
      </c>
      <c r="F15" s="42">
        <f>$C$20*F13</f>
        <v>0</v>
      </c>
      <c r="G15" s="42">
        <f>$C$19*G12</f>
        <v>0</v>
      </c>
      <c r="H15" s="42">
        <f>$C$20*H13</f>
        <v>0</v>
      </c>
      <c r="I15" s="42">
        <f>$C$19*I12</f>
        <v>0</v>
      </c>
      <c r="J15" s="42">
        <f>$C$20*J13</f>
        <v>0</v>
      </c>
      <c r="K15" s="42">
        <f>$C$19*K12</f>
        <v>0</v>
      </c>
      <c r="L15" s="42">
        <f>$C$20*L13</f>
        <v>0</v>
      </c>
      <c r="M15" s="42">
        <f>$C$19*M12</f>
        <v>0</v>
      </c>
      <c r="N15" s="42">
        <f>$C$20*N13</f>
        <v>0</v>
      </c>
      <c r="O15" s="42">
        <f>$C$19*O12</f>
        <v>0</v>
      </c>
      <c r="P15" s="42">
        <f>$C$20*P13</f>
        <v>0</v>
      </c>
      <c r="Q15" s="42">
        <f>$C$19*Q12</f>
        <v>0</v>
      </c>
      <c r="R15" s="42">
        <f>$C$20*R13</f>
        <v>0</v>
      </c>
      <c r="S15" s="42">
        <f>$C$19*S12</f>
        <v>0</v>
      </c>
      <c r="T15" s="42">
        <f>$C$20*T13</f>
        <v>0</v>
      </c>
      <c r="U15" s="16"/>
      <c r="V15" s="16"/>
      <c r="W15" s="16"/>
      <c r="X15" s="16"/>
      <c r="Y15" s="16"/>
      <c r="Z15" s="16"/>
      <c r="AA15" s="16"/>
    </row>
    <row r="16" spans="1:27" ht="16" customHeight="1" x14ac:dyDescent="0.2">
      <c r="A16" s="26" t="s">
        <v>22</v>
      </c>
      <c r="B16" s="43"/>
      <c r="C16" s="44">
        <f>D10-C15</f>
        <v>85</v>
      </c>
      <c r="D16" s="44">
        <f>D10-D15</f>
        <v>85</v>
      </c>
      <c r="E16" s="44">
        <f>F10-E15</f>
        <v>0</v>
      </c>
      <c r="F16" s="44">
        <f>F10-F15</f>
        <v>0</v>
      </c>
      <c r="G16" s="44">
        <f>H10-G15</f>
        <v>0</v>
      </c>
      <c r="H16" s="44">
        <f>H10-H15</f>
        <v>0</v>
      </c>
      <c r="I16" s="44">
        <f>J10-I15</f>
        <v>0</v>
      </c>
      <c r="J16" s="44">
        <f>J10-J15</f>
        <v>0</v>
      </c>
      <c r="K16" s="44">
        <f>L10-K15</f>
        <v>0</v>
      </c>
      <c r="L16" s="44">
        <f>L10-L15</f>
        <v>0</v>
      </c>
      <c r="M16" s="44">
        <f>N10-M15</f>
        <v>0</v>
      </c>
      <c r="N16" s="44">
        <f>N10-N15</f>
        <v>0</v>
      </c>
      <c r="O16" s="44">
        <f>P10-O15</f>
        <v>0</v>
      </c>
      <c r="P16" s="44">
        <f>P10-P15</f>
        <v>0</v>
      </c>
      <c r="Q16" s="44">
        <f>R10-Q15</f>
        <v>0</v>
      </c>
      <c r="R16" s="44">
        <f>R10-R15</f>
        <v>0</v>
      </c>
      <c r="S16" s="44">
        <f>T10-S15</f>
        <v>0</v>
      </c>
      <c r="T16" s="44">
        <f>T10-T15</f>
        <v>0</v>
      </c>
      <c r="U16" s="16"/>
      <c r="V16" s="16"/>
      <c r="W16" s="16"/>
      <c r="X16" s="16"/>
      <c r="Y16" s="16"/>
      <c r="Z16" s="16"/>
      <c r="AA16" s="16"/>
    </row>
    <row r="17" spans="1:27" ht="16" customHeight="1" x14ac:dyDescent="0.2">
      <c r="A17" s="45" t="s">
        <v>23</v>
      </c>
      <c r="B17" s="8"/>
      <c r="C17" s="46">
        <f>-100+C16</f>
        <v>-15</v>
      </c>
      <c r="D17" s="46">
        <f>D16</f>
        <v>85</v>
      </c>
      <c r="E17" s="46">
        <f t="shared" ref="E17:T17" si="1">E16+C17</f>
        <v>-15</v>
      </c>
      <c r="F17" s="46">
        <f t="shared" si="1"/>
        <v>85</v>
      </c>
      <c r="G17" s="46">
        <f t="shared" si="1"/>
        <v>-15</v>
      </c>
      <c r="H17" s="46">
        <f t="shared" si="1"/>
        <v>85</v>
      </c>
      <c r="I17" s="46">
        <f t="shared" si="1"/>
        <v>-15</v>
      </c>
      <c r="J17" s="46">
        <f t="shared" si="1"/>
        <v>85</v>
      </c>
      <c r="K17" s="46">
        <f t="shared" si="1"/>
        <v>-15</v>
      </c>
      <c r="L17" s="46">
        <f t="shared" si="1"/>
        <v>85</v>
      </c>
      <c r="M17" s="46">
        <f t="shared" si="1"/>
        <v>-15</v>
      </c>
      <c r="N17" s="46">
        <f t="shared" si="1"/>
        <v>85</v>
      </c>
      <c r="O17" s="46">
        <f t="shared" si="1"/>
        <v>-15</v>
      </c>
      <c r="P17" s="46">
        <f t="shared" si="1"/>
        <v>85</v>
      </c>
      <c r="Q17" s="46">
        <f t="shared" si="1"/>
        <v>-15</v>
      </c>
      <c r="R17" s="46">
        <f t="shared" si="1"/>
        <v>85</v>
      </c>
      <c r="S17" s="46">
        <f t="shared" si="1"/>
        <v>-15</v>
      </c>
      <c r="T17" s="46">
        <f t="shared" si="1"/>
        <v>85</v>
      </c>
      <c r="U17" s="20" t="s">
        <v>24</v>
      </c>
      <c r="V17" s="16"/>
      <c r="W17" s="16"/>
      <c r="X17" s="16"/>
      <c r="Y17" s="16"/>
      <c r="Z17" s="16"/>
      <c r="AA17" s="16"/>
    </row>
    <row r="18" spans="1:27" ht="16" customHeight="1" x14ac:dyDescent="0.2">
      <c r="A18" s="16"/>
      <c r="B18" s="5"/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6" customHeight="1" x14ac:dyDescent="0.2">
      <c r="A19" s="30" t="s">
        <v>25</v>
      </c>
      <c r="B19" s="4"/>
      <c r="C19" s="37">
        <v>1.75</v>
      </c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4"/>
      <c r="Q19" s="39" t="s">
        <v>26</v>
      </c>
      <c r="R19" s="4"/>
      <c r="S19" s="4"/>
      <c r="T19" s="5"/>
      <c r="U19" s="16"/>
      <c r="V19" s="16"/>
      <c r="W19" s="16"/>
      <c r="X19" s="16"/>
      <c r="Y19" s="16"/>
      <c r="Z19" s="16"/>
      <c r="AA19" s="16"/>
    </row>
    <row r="20" spans="1:27" ht="16" customHeight="1" x14ac:dyDescent="0.2">
      <c r="A20" s="26" t="s">
        <v>27</v>
      </c>
      <c r="B20" s="4"/>
      <c r="C20" s="47">
        <f>C19*2.2*12</f>
        <v>46.2</v>
      </c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48" t="s">
        <v>28</v>
      </c>
      <c r="Q20" s="49" t="s">
        <v>29</v>
      </c>
      <c r="R20" s="49" t="s">
        <v>30</v>
      </c>
      <c r="S20" s="49" t="s">
        <v>9</v>
      </c>
      <c r="T20" s="5"/>
      <c r="U20" s="5"/>
      <c r="V20" s="5"/>
      <c r="W20" s="5"/>
      <c r="X20" s="5"/>
      <c r="Y20" s="22" t="s">
        <v>31</v>
      </c>
      <c r="Z20" s="5"/>
      <c r="AA20" s="5"/>
    </row>
    <row r="21" spans="1:27" ht="16" customHeight="1" x14ac:dyDescent="0.2">
      <c r="A21" s="39" t="s">
        <v>32</v>
      </c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7">
        <v>500</v>
      </c>
      <c r="R21" s="50"/>
      <c r="S21" s="36">
        <f>(Q21*(112/2.2*2.47)+R21*(112/2.2))/100</f>
        <v>628.72727272727275</v>
      </c>
      <c r="T21" s="5"/>
      <c r="U21" s="5"/>
      <c r="V21" s="51">
        <v>0.08</v>
      </c>
      <c r="W21" s="52"/>
      <c r="X21" s="22" t="s">
        <v>33</v>
      </c>
      <c r="Y21" s="5"/>
      <c r="Z21" s="41" t="s">
        <v>34</v>
      </c>
      <c r="AA21" s="53" t="s">
        <v>35</v>
      </c>
    </row>
    <row r="22" spans="1:27" ht="16" customHeight="1" x14ac:dyDescent="0.2">
      <c r="A22" s="16"/>
      <c r="B22" s="16"/>
      <c r="C22" s="16"/>
      <c r="D22" s="16"/>
      <c r="E22" s="16"/>
      <c r="F22" s="16"/>
      <c r="G22" s="16"/>
      <c r="H22" s="22" t="s">
        <v>36</v>
      </c>
      <c r="I22" s="4"/>
      <c r="J22" s="5"/>
      <c r="K22" s="54" t="s">
        <v>36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22" t="s">
        <v>37</v>
      </c>
      <c r="W22" s="22" t="s">
        <v>38</v>
      </c>
      <c r="X22" s="22" t="s">
        <v>39</v>
      </c>
      <c r="Y22" s="22" t="s">
        <v>40</v>
      </c>
      <c r="Z22" s="22" t="s">
        <v>6</v>
      </c>
      <c r="AA22" s="54" t="s">
        <v>41</v>
      </c>
    </row>
    <row r="23" spans="1:27" ht="16" customHeight="1" x14ac:dyDescent="0.2">
      <c r="A23" s="5"/>
      <c r="B23" s="4"/>
      <c r="C23" s="4"/>
      <c r="D23" s="4"/>
      <c r="E23" s="4"/>
      <c r="F23" s="5"/>
      <c r="G23" s="5"/>
      <c r="H23" s="17" t="s">
        <v>42</v>
      </c>
      <c r="I23" s="22" t="s">
        <v>43</v>
      </c>
      <c r="J23" s="22" t="s">
        <v>44</v>
      </c>
      <c r="K23" s="54" t="s">
        <v>45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22" t="s">
        <v>46</v>
      </c>
      <c r="W23" s="22" t="s">
        <v>47</v>
      </c>
      <c r="X23" s="49" t="s">
        <v>47</v>
      </c>
      <c r="Y23" s="37">
        <v>5</v>
      </c>
      <c r="Z23" s="42">
        <f>$C$19*Y23</f>
        <v>8.75</v>
      </c>
      <c r="AA23" s="37">
        <v>6</v>
      </c>
    </row>
    <row r="24" spans="1:27" ht="16" customHeight="1" x14ac:dyDescent="0.2">
      <c r="A24" s="16"/>
      <c r="B24" s="16"/>
      <c r="C24" s="16"/>
      <c r="D24" s="16"/>
      <c r="E24" s="16"/>
      <c r="F24" s="16"/>
      <c r="G24" s="48" t="s">
        <v>48</v>
      </c>
      <c r="H24" s="4">
        <v>85</v>
      </c>
      <c r="I24" s="4"/>
      <c r="J24" s="4"/>
      <c r="K24" s="4">
        <v>150</v>
      </c>
      <c r="L24" s="20" t="s">
        <v>49</v>
      </c>
      <c r="M24" s="5"/>
      <c r="N24" s="5"/>
      <c r="O24" s="5"/>
      <c r="P24" s="5"/>
      <c r="Q24" s="5"/>
      <c r="R24" s="5"/>
      <c r="S24" s="5"/>
      <c r="T24" s="5"/>
      <c r="U24" s="5"/>
      <c r="V24" s="42">
        <f>$V$21*W24/1.75</f>
        <v>12</v>
      </c>
      <c r="W24" s="29">
        <f>150*1.75</f>
        <v>262.5</v>
      </c>
      <c r="X24" s="55">
        <v>1</v>
      </c>
      <c r="Y24" s="37">
        <v>8</v>
      </c>
      <c r="Z24" s="42">
        <f>$C$19*Y24</f>
        <v>14</v>
      </c>
      <c r="AA24" s="4"/>
    </row>
    <row r="25" spans="1:27" ht="16" customHeight="1" x14ac:dyDescent="0.2">
      <c r="A25" s="16"/>
      <c r="B25" s="16"/>
      <c r="C25" s="16"/>
      <c r="D25" s="16"/>
      <c r="E25" s="16"/>
      <c r="F25" s="16"/>
      <c r="G25" s="48" t="s">
        <v>50</v>
      </c>
      <c r="H25" s="4">
        <v>75</v>
      </c>
      <c r="I25" s="4"/>
      <c r="J25" s="4"/>
      <c r="K25" s="4">
        <v>120</v>
      </c>
      <c r="L25" s="20" t="s">
        <v>49</v>
      </c>
      <c r="M25" s="5"/>
      <c r="N25" s="56"/>
      <c r="O25" s="4"/>
      <c r="P25" s="56"/>
      <c r="Q25" s="5"/>
      <c r="R25" s="5"/>
      <c r="S25" s="5"/>
      <c r="T25" s="5"/>
      <c r="U25" s="5"/>
      <c r="V25" s="5"/>
      <c r="W25" s="5"/>
      <c r="X25" s="37">
        <v>10</v>
      </c>
      <c r="Y25" s="42">
        <f>$C$19*X25</f>
        <v>17.5</v>
      </c>
      <c r="Z25" s="37">
        <v>13</v>
      </c>
      <c r="AA25" s="16"/>
    </row>
    <row r="26" spans="1:27" ht="16" customHeight="1" x14ac:dyDescent="0.2">
      <c r="A26" s="16"/>
      <c r="B26" s="4"/>
      <c r="C26" s="4"/>
      <c r="D26" s="4"/>
      <c r="E26" s="4"/>
      <c r="F26" s="5"/>
      <c r="G26" s="57"/>
      <c r="H26" s="4"/>
      <c r="I26" s="4"/>
      <c r="J26" s="5"/>
      <c r="K26" s="5"/>
      <c r="L26" s="39" t="s">
        <v>51</v>
      </c>
      <c r="M26" s="5"/>
      <c r="N26" s="56"/>
      <c r="O26" s="4"/>
      <c r="P26" s="56"/>
      <c r="Q26" s="5"/>
      <c r="R26" s="5"/>
      <c r="S26" s="5"/>
      <c r="T26" s="5"/>
      <c r="U26" s="5"/>
      <c r="V26" s="5"/>
      <c r="W26" s="5"/>
      <c r="X26" s="37">
        <v>12</v>
      </c>
      <c r="Y26" s="42">
        <f>$C$19*X26</f>
        <v>21</v>
      </c>
      <c r="Z26" s="5"/>
      <c r="AA26" s="16"/>
    </row>
    <row r="27" spans="1:27" ht="16" customHeight="1" x14ac:dyDescent="0.2">
      <c r="A27" s="16"/>
      <c r="B27" s="4"/>
      <c r="C27" s="4"/>
      <c r="D27" s="4"/>
      <c r="E27" s="58"/>
      <c r="F27" s="5"/>
      <c r="G27" s="48" t="s">
        <v>52</v>
      </c>
      <c r="H27" s="4">
        <v>80</v>
      </c>
      <c r="I27" s="4">
        <v>55</v>
      </c>
      <c r="J27" s="4">
        <v>50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42">
        <f>$V$21*V27</f>
        <v>24</v>
      </c>
      <c r="V27" s="37">
        <v>300</v>
      </c>
      <c r="W27" s="55">
        <v>2</v>
      </c>
      <c r="X27" s="37">
        <v>14</v>
      </c>
      <c r="Y27" s="42">
        <f>$C$19*X27</f>
        <v>24.5</v>
      </c>
      <c r="Z27" s="4"/>
      <c r="AA27" s="16"/>
    </row>
    <row r="28" spans="1:27" ht="16" customHeight="1" x14ac:dyDescent="0.2">
      <c r="A28" s="39" t="s">
        <v>53</v>
      </c>
      <c r="B28" s="4"/>
      <c r="C28" s="4"/>
      <c r="D28" s="4"/>
      <c r="E28" s="4"/>
      <c r="F28" s="5"/>
      <c r="G28" s="5"/>
      <c r="H28" s="5"/>
      <c r="I28" s="5"/>
      <c r="J28" s="5"/>
      <c r="K28" s="5"/>
      <c r="L28" s="5"/>
      <c r="M28" s="5"/>
      <c r="N28" s="56"/>
      <c r="O28" s="4"/>
      <c r="P28" s="56"/>
      <c r="Q28" s="5"/>
      <c r="R28" s="5"/>
      <c r="S28" s="5"/>
      <c r="T28" s="5"/>
      <c r="U28" s="5"/>
      <c r="V28" s="5"/>
      <c r="W28" s="5"/>
      <c r="X28" s="37">
        <v>15</v>
      </c>
      <c r="Y28" s="42">
        <f>$C$19*X28</f>
        <v>26.25</v>
      </c>
      <c r="Z28" s="37">
        <v>22</v>
      </c>
      <c r="AA28" s="16"/>
    </row>
    <row r="29" spans="1:27" ht="16" customHeight="1" x14ac:dyDescent="0.2">
      <c r="A29" s="39" t="s">
        <v>54</v>
      </c>
      <c r="B29" s="4"/>
      <c r="C29" s="4"/>
      <c r="D29" s="4"/>
      <c r="E29" s="4"/>
      <c r="F29" s="5"/>
      <c r="G29" s="5"/>
      <c r="H29" s="5"/>
      <c r="I29" s="5"/>
      <c r="J29" s="5"/>
      <c r="K29" s="5"/>
      <c r="L29" s="5"/>
      <c r="M29" s="5"/>
      <c r="N29" s="56"/>
      <c r="O29" s="4"/>
      <c r="P29" s="56"/>
      <c r="Q29" s="5"/>
      <c r="R29" s="5"/>
      <c r="S29" s="5"/>
      <c r="T29" s="4"/>
      <c r="U29" s="5"/>
      <c r="V29" s="5"/>
      <c r="W29" s="5"/>
      <c r="X29" s="37">
        <v>18</v>
      </c>
      <c r="Y29" s="37">
        <v>32</v>
      </c>
      <c r="Z29" s="4"/>
      <c r="AA29" s="16"/>
    </row>
    <row r="30" spans="1:27" ht="16" customHeight="1" x14ac:dyDescent="0.2">
      <c r="A30" s="39" t="s">
        <v>55</v>
      </c>
      <c r="B30" s="4"/>
      <c r="C30" s="4"/>
      <c r="D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42">
        <f>$V$21*V30</f>
        <v>36</v>
      </c>
      <c r="V30" s="37">
        <v>450</v>
      </c>
      <c r="W30" s="55">
        <v>3</v>
      </c>
      <c r="X30" s="37">
        <v>20</v>
      </c>
      <c r="Y30" s="37">
        <v>36</v>
      </c>
      <c r="Z30" s="37">
        <v>32</v>
      </c>
      <c r="AA30" s="16"/>
    </row>
    <row r="31" spans="1:27" ht="16" customHeight="1" x14ac:dyDescent="0.2">
      <c r="A31" s="39" t="s">
        <v>56</v>
      </c>
      <c r="B31" s="4"/>
      <c r="C31" s="4"/>
      <c r="D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6"/>
      <c r="U31" s="16"/>
      <c r="V31" s="16"/>
      <c r="W31" s="16"/>
      <c r="X31" s="16"/>
      <c r="Y31" s="16"/>
      <c r="Z31" s="16"/>
      <c r="AA31" s="16"/>
    </row>
    <row r="32" spans="1:27" ht="16" customHeight="1" x14ac:dyDescent="0.2">
      <c r="A32" s="16"/>
      <c r="B32" s="4"/>
      <c r="C32" s="4"/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5" t="s">
        <v>57</v>
      </c>
      <c r="U32" s="16"/>
      <c r="V32" s="16"/>
      <c r="W32" s="16"/>
      <c r="X32" s="16"/>
      <c r="Y32" s="16"/>
      <c r="Z32" s="16"/>
      <c r="AA32" s="16"/>
    </row>
    <row r="33" spans="1:27" ht="16" customHeight="1" x14ac:dyDescent="0.2">
      <c r="A33" s="39" t="s">
        <v>58</v>
      </c>
      <c r="B33" s="4"/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39" t="s">
        <v>59</v>
      </c>
      <c r="U33" s="16"/>
      <c r="V33" s="16"/>
      <c r="W33" s="16"/>
      <c r="X33" s="16"/>
      <c r="Y33" s="16"/>
      <c r="Z33" s="16"/>
      <c r="AA33" s="16"/>
    </row>
    <row r="34" spans="1:27" ht="16" customHeight="1" x14ac:dyDescent="0.2">
      <c r="A34" s="39" t="s">
        <v>60</v>
      </c>
      <c r="B34" s="4"/>
      <c r="C34" s="4"/>
      <c r="D34" s="4"/>
      <c r="E34" s="4"/>
      <c r="F34" s="5"/>
      <c r="G34" s="5"/>
      <c r="H34" s="5"/>
      <c r="I34" s="5"/>
      <c r="J34" s="5"/>
      <c r="K34" s="5"/>
      <c r="L34" s="5"/>
      <c r="M34" s="5"/>
      <c r="N34" s="56"/>
      <c r="O34" s="5"/>
      <c r="P34" s="56"/>
      <c r="Q34" s="5"/>
      <c r="R34" s="5"/>
      <c r="S34" s="5"/>
      <c r="T34" s="39" t="s">
        <v>61</v>
      </c>
      <c r="U34" s="16"/>
      <c r="V34" s="16"/>
      <c r="W34" s="16"/>
      <c r="X34" s="16"/>
      <c r="Y34" s="16"/>
      <c r="Z34" s="16"/>
      <c r="AA34" s="16"/>
    </row>
    <row r="35" spans="1:27" ht="16" customHeight="1" x14ac:dyDescent="0.2">
      <c r="A35" s="39" t="s">
        <v>62</v>
      </c>
      <c r="B35" s="4"/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39" t="s">
        <v>63</v>
      </c>
      <c r="U35" s="16"/>
      <c r="V35" s="16"/>
      <c r="W35" s="16"/>
      <c r="X35" s="16"/>
      <c r="Y35" s="16"/>
      <c r="Z35" s="16"/>
      <c r="AA35" s="16"/>
    </row>
    <row r="36" spans="1:27" ht="16" customHeight="1" x14ac:dyDescent="0.2">
      <c r="A36" s="39" t="s">
        <v>64</v>
      </c>
      <c r="B36" s="4"/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1"/>
      <c r="R36" s="5"/>
      <c r="S36" s="5"/>
      <c r="T36" s="5"/>
      <c r="U36" s="16"/>
      <c r="V36" s="16"/>
      <c r="W36" s="16"/>
      <c r="X36" s="16"/>
      <c r="Y36" s="16"/>
      <c r="Z36" s="16"/>
      <c r="AA36" s="16"/>
    </row>
    <row r="37" spans="1:27" ht="16" customHeight="1" x14ac:dyDescent="0.2">
      <c r="A37" s="39" t="s">
        <v>65</v>
      </c>
      <c r="B37" s="4"/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6"/>
      <c r="V37" s="16"/>
      <c r="W37" s="16"/>
      <c r="X37" s="16"/>
      <c r="Y37" s="16"/>
      <c r="Z37" s="16"/>
      <c r="AA37" s="16"/>
    </row>
    <row r="38" spans="1:27" ht="16" customHeight="1" x14ac:dyDescent="0.2">
      <c r="A38" s="39" t="s">
        <v>66</v>
      </c>
      <c r="B38" s="4"/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6"/>
      <c r="V38" s="16"/>
      <c r="W38" s="16"/>
      <c r="X38" s="16"/>
      <c r="Y38" s="16"/>
      <c r="Z38" s="16"/>
      <c r="AA38" s="16"/>
    </row>
    <row r="39" spans="1:27" ht="16" customHeight="1" x14ac:dyDescent="0.2">
      <c r="A39" s="39" t="s">
        <v>67</v>
      </c>
      <c r="B39" s="4"/>
      <c r="C39" s="4"/>
      <c r="D39" s="4"/>
      <c r="E39" s="4"/>
      <c r="F39" s="5"/>
      <c r="G39" s="5"/>
      <c r="H39" s="5"/>
      <c r="I39" s="59"/>
      <c r="J39" s="59"/>
      <c r="K39" s="4"/>
      <c r="L39" s="5"/>
      <c r="M39" s="5"/>
      <c r="N39" s="5"/>
      <c r="O39" s="5"/>
      <c r="P39" s="5"/>
      <c r="Q39" s="5"/>
      <c r="R39" s="5"/>
      <c r="S39" s="5"/>
      <c r="T39" s="5"/>
      <c r="U39" s="16"/>
      <c r="V39" s="16"/>
      <c r="W39" s="16"/>
      <c r="X39" s="16"/>
      <c r="Y39" s="16"/>
      <c r="Z39" s="16"/>
      <c r="AA39" s="16"/>
    </row>
    <row r="40" spans="1:27" ht="16" customHeight="1" x14ac:dyDescent="0.2">
      <c r="A40" s="39" t="s">
        <v>68</v>
      </c>
      <c r="B40" s="60"/>
      <c r="C40" s="4"/>
      <c r="D40" s="4"/>
      <c r="E40" s="61"/>
      <c r="F40" s="5"/>
      <c r="G40" s="5"/>
      <c r="H40" s="5"/>
      <c r="I40" s="62"/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16"/>
      <c r="V40" s="16"/>
      <c r="W40" s="16"/>
      <c r="X40" s="16"/>
      <c r="Y40" s="16"/>
      <c r="Z40" s="16"/>
      <c r="AA40" s="16"/>
    </row>
  </sheetData>
  <pageMargins left="0.432639" right="0.432639" top="0.432639" bottom="0.432639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Fert Beef P Fert Records.xls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2017-02-24T22:26:33Z</dcterms:modified>
</cp:coreProperties>
</file>