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Dairy Heifer Grazing Off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6" i="1"/>
  <c r="B6" i="1"/>
  <c r="D6" i="1"/>
  <c r="F6" i="1"/>
  <c r="D3" i="1"/>
  <c r="E3" i="1"/>
  <c r="C7" i="1"/>
  <c r="F7" i="1"/>
  <c r="C4" i="1"/>
  <c r="D4" i="1"/>
  <c r="C8" i="1"/>
  <c r="F8" i="1"/>
  <c r="F9" i="1"/>
  <c r="C11" i="1"/>
  <c r="F11" i="1"/>
  <c r="F15" i="1"/>
  <c r="D16" i="1"/>
  <c r="F16" i="1"/>
  <c r="D17" i="1"/>
  <c r="E17" i="1"/>
  <c r="F17" i="1"/>
  <c r="F18" i="1"/>
  <c r="F19" i="1"/>
  <c r="D12" i="1"/>
</calcChain>
</file>

<file path=xl/sharedStrings.xml><?xml version="1.0" encoding="utf-8"?>
<sst xmlns="http://schemas.openxmlformats.org/spreadsheetml/2006/main" count="40" uniqueCount="37">
  <si>
    <t>Dairy Heifer Off-farm Grazing Benefits</t>
  </si>
  <si>
    <t xml:space="preserve">Instructions are in red. Don’t type over blue cells, they contain formulae. </t>
  </si>
  <si>
    <t>With Heifers on</t>
  </si>
  <si>
    <t>Heifers off</t>
  </si>
  <si>
    <t>Extras</t>
  </si>
  <si>
    <t>Replacements</t>
  </si>
  <si>
    <t>Enter yours in yellow cells.</t>
  </si>
  <si>
    <t># Cows (average NZ herd size) &gt;</t>
  </si>
  <si>
    <t>Enter number of cows in B3.</t>
  </si>
  <si>
    <t># Heifers replacements needed</t>
  </si>
  <si>
    <t>Enter the number of heifers in B4.</t>
  </si>
  <si>
    <t>kg MS/cow with heifers on and off</t>
  </si>
  <si>
    <t>Milk, Cull &amp; Calf prices</t>
  </si>
  <si>
    <t xml:space="preserve">Enter kg or lb milk solids or litres or pounds of milk/cow. </t>
  </si>
  <si>
    <t>kg MS/year</t>
  </si>
  <si>
    <t>Cell E6 is $ per kg of milk solids. Enter yours for litres, pounds, or per 100 lb in cells B5 and C5.</t>
  </si>
  <si>
    <t>Income from extra cull cows</t>
  </si>
  <si>
    <t>Enter yours in E</t>
  </si>
  <si>
    <t>Income from extra calves</t>
  </si>
  <si>
    <t>Total extra income</t>
  </si>
  <si>
    <t>Read rows 20 to 23.</t>
  </si>
  <si>
    <t>Grazing Expenses</t>
  </si>
  <si>
    <t>Per Week</t>
  </si>
  <si>
    <t># Heifers grazed and rate/week</t>
  </si>
  <si>
    <t>E11 is the New Zealand grazing rate/week. Enter yours.</t>
  </si>
  <si>
    <t>Cartage - sometimes paid by grazier</t>
  </si>
  <si>
    <t>Enter yours</t>
  </si>
  <si>
    <t>Inspection &amp; administration</t>
  </si>
  <si>
    <t xml:space="preserve">Cost per cow pa from Dairy Cow # for profit </t>
  </si>
  <si>
    <t>Rearing extra calves on milk and grain</t>
  </si>
  <si>
    <t>Grazing extra calves on farm for 40 weeks @$4/week</t>
  </si>
  <si>
    <t>Total extra expenses</t>
  </si>
  <si>
    <t>Possible Profit</t>
  </si>
  <si>
    <t xml:space="preserve">In addition to this profit, heifers grazed off the dairy farm are usually larger because they are fed better, whereas on a typical </t>
  </si>
  <si>
    <t>dairy farm they take second place to the cows.</t>
  </si>
  <si>
    <t xml:space="preserve">About 1.7 heifers can be grazed on the same area of pasture for each milking cow.  Grazing heifers away from the </t>
  </si>
  <si>
    <t xml:space="preserve">dairy farm costs about NZ$300 to $400 each a year depending on age and location.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</si>
</sst>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&quot; &quot;mmm&quot; &quot;yy"/>
    <numFmt numFmtId="165" formatCode="&quot;$&quot;#,##0"/>
    <numFmt numFmtId="166" formatCode="#,##0%"/>
    <numFmt numFmtId="167" formatCode="&quot;$&quot;#,##0.00"/>
    <numFmt numFmtId="168" formatCode="0.0"/>
    <numFmt numFmtId="169" formatCode="#,##0.0"/>
    <numFmt numFmtId="170" formatCode="#,##0.0%"/>
    <numFmt numFmtId="171" formatCode="&quot;$&quot;#,##0&quot; &quot;;\(&quot;$&quot;#,##0\)"/>
    <numFmt numFmtId="172" formatCode="&quot;$&quot;0"/>
  </numFmts>
  <fonts count="11" x14ac:knownFonts="1">
    <font>
      <sz val="10"/>
      <color indexed="8"/>
      <name val="Geneva"/>
    </font>
    <font>
      <b/>
      <sz val="14"/>
      <color indexed="8"/>
      <name val="Times"/>
    </font>
    <font>
      <sz val="12"/>
      <color indexed="8"/>
      <name val="Times"/>
    </font>
    <font>
      <b/>
      <sz val="12"/>
      <color indexed="8"/>
      <name val="Times"/>
    </font>
    <font>
      <b/>
      <sz val="12"/>
      <color indexed="11"/>
      <name val="Times"/>
    </font>
    <font>
      <b/>
      <u/>
      <sz val="12"/>
      <color indexed="8"/>
      <name val="Times"/>
    </font>
    <font>
      <b/>
      <sz val="12"/>
      <color indexed="11"/>
      <name val="Times New Roman"/>
    </font>
    <font>
      <sz val="12"/>
      <color indexed="11"/>
      <name val="Times"/>
    </font>
    <font>
      <u/>
      <sz val="12"/>
      <color indexed="8"/>
      <name val="Times"/>
    </font>
    <font>
      <i/>
      <sz val="12"/>
      <color indexed="8"/>
      <name val="Times"/>
    </font>
    <font>
      <b/>
      <i/>
      <sz val="12"/>
      <color indexed="8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/>
    <xf numFmtId="167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9" fontId="9" fillId="2" borderId="1" xfId="0" applyNumberFormat="1" applyFont="1" applyFill="1" applyBorder="1" applyAlignment="1">
      <alignment horizontal="center"/>
    </xf>
    <xf numFmtId="169" fontId="10" fillId="2" borderId="1" xfId="0" applyNumberFormat="1" applyFont="1" applyFill="1" applyBorder="1" applyAlignment="1"/>
    <xf numFmtId="170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167" fontId="2" fillId="4" borderId="1" xfId="0" applyNumberFormat="1" applyFont="1" applyFill="1" applyBorder="1" applyAlignment="1">
      <alignment horizontal="right"/>
    </xf>
    <xf numFmtId="17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171" fontId="2" fillId="3" borderId="1" xfId="0" applyNumberFormat="1" applyFont="1" applyFill="1" applyBorder="1" applyAlignment="1"/>
    <xf numFmtId="171" fontId="3" fillId="4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172" fontId="2" fillId="3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FFFF00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tabSelected="1" workbookViewId="0">
      <selection activeCell="F1" sqref="F1"/>
    </sheetView>
  </sheetViews>
  <sheetFormatPr baseColWidth="10" defaultColWidth="7.7109375" defaultRowHeight="15.25" customHeight="1" x14ac:dyDescent="0.2"/>
  <cols>
    <col min="1" max="1" width="25.42578125" style="1" customWidth="1"/>
    <col min="2" max="2" width="9.28515625" style="1" customWidth="1"/>
    <col min="3" max="3" width="9.42578125" style="1" customWidth="1"/>
    <col min="4" max="4" width="8.28515625" style="1" customWidth="1"/>
    <col min="5" max="5" width="13" style="1" customWidth="1"/>
    <col min="6" max="6" width="7.7109375" style="1" customWidth="1"/>
    <col min="7" max="20" width="5.140625" style="1" customWidth="1"/>
    <col min="21" max="21" width="14.5703125" style="1" customWidth="1"/>
    <col min="22" max="256" width="7.7109375" customWidth="1"/>
  </cols>
  <sheetData>
    <row r="1" spans="1:21" ht="19" customHeight="1" x14ac:dyDescent="0.25">
      <c r="A1" s="2" t="s">
        <v>0</v>
      </c>
      <c r="B1" s="3"/>
      <c r="C1" s="3"/>
      <c r="D1" s="4"/>
      <c r="E1" s="5">
        <v>41329</v>
      </c>
      <c r="F1" s="6"/>
      <c r="G1" s="7" t="s">
        <v>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9" customHeight="1" x14ac:dyDescent="0.2">
      <c r="A2" s="6"/>
      <c r="B2" s="8" t="s">
        <v>2</v>
      </c>
      <c r="C2" s="9" t="s">
        <v>3</v>
      </c>
      <c r="D2" s="9" t="s">
        <v>4</v>
      </c>
      <c r="E2" s="9" t="s">
        <v>5</v>
      </c>
      <c r="F2" s="10"/>
      <c r="G2" s="11" t="s">
        <v>6</v>
      </c>
      <c r="H2" s="3"/>
      <c r="I2" s="12"/>
      <c r="J2" s="3"/>
      <c r="K2" s="3"/>
      <c r="L2" s="3"/>
      <c r="M2" s="3"/>
      <c r="N2" s="3"/>
      <c r="O2" s="13"/>
      <c r="P2" s="6"/>
      <c r="Q2" s="6"/>
      <c r="R2" s="6"/>
      <c r="S2" s="6"/>
      <c r="T2" s="6"/>
      <c r="U2" s="6"/>
    </row>
    <row r="3" spans="1:21" ht="19" customHeight="1" x14ac:dyDescent="0.2">
      <c r="A3" s="14" t="s">
        <v>7</v>
      </c>
      <c r="B3" s="15">
        <v>300</v>
      </c>
      <c r="C3" s="16">
        <f>B3+(B4/1.7)</f>
        <v>335.29411764705884</v>
      </c>
      <c r="D3" s="16">
        <f>C3-B3</f>
        <v>35.29411764705884</v>
      </c>
      <c r="E3" s="17">
        <f>B4/B3</f>
        <v>0.2</v>
      </c>
      <c r="F3" s="18"/>
      <c r="G3" s="19" t="s">
        <v>8</v>
      </c>
      <c r="H3" s="3"/>
      <c r="I3" s="12"/>
      <c r="J3" s="20"/>
      <c r="K3" s="20"/>
      <c r="L3" s="20"/>
      <c r="M3" s="3"/>
      <c r="N3" s="3"/>
      <c r="O3" s="3"/>
      <c r="P3" s="21"/>
      <c r="Q3" s="22"/>
      <c r="R3" s="20"/>
      <c r="S3" s="20"/>
      <c r="T3" s="20"/>
      <c r="U3" s="6"/>
    </row>
    <row r="4" spans="1:21" ht="19" customHeight="1" x14ac:dyDescent="0.2">
      <c r="A4" s="14" t="s">
        <v>9</v>
      </c>
      <c r="B4" s="15">
        <v>60</v>
      </c>
      <c r="C4" s="23">
        <f>C3*E3</f>
        <v>67.058823529411768</v>
      </c>
      <c r="D4" s="23">
        <f>C4-B4</f>
        <v>7.058823529411768</v>
      </c>
      <c r="E4" s="4"/>
      <c r="F4" s="24"/>
      <c r="G4" s="19" t="s">
        <v>10</v>
      </c>
      <c r="H4" s="25"/>
      <c r="I4" s="3"/>
      <c r="J4" s="26"/>
      <c r="K4" s="26"/>
      <c r="L4" s="27"/>
      <c r="M4" s="3"/>
      <c r="N4" s="3"/>
      <c r="O4" s="28"/>
      <c r="P4" s="26"/>
      <c r="Q4" s="26"/>
      <c r="R4" s="26"/>
      <c r="S4" s="26"/>
      <c r="T4" s="27"/>
      <c r="U4" s="6"/>
    </row>
    <row r="5" spans="1:21" ht="19" customHeight="1" x14ac:dyDescent="0.2">
      <c r="A5" s="14" t="s">
        <v>11</v>
      </c>
      <c r="B5" s="29">
        <v>350</v>
      </c>
      <c r="C5" s="15">
        <v>350</v>
      </c>
      <c r="D5" s="4"/>
      <c r="E5" s="30" t="s">
        <v>12</v>
      </c>
      <c r="F5" s="31"/>
      <c r="G5" s="32" t="s">
        <v>13</v>
      </c>
      <c r="H5" s="3"/>
      <c r="I5" s="33"/>
      <c r="J5" s="33"/>
      <c r="K5" s="33"/>
      <c r="L5" s="3"/>
      <c r="M5" s="3"/>
      <c r="N5" s="3"/>
      <c r="O5" s="34"/>
      <c r="P5" s="35"/>
      <c r="Q5" s="33"/>
      <c r="R5" s="33"/>
      <c r="S5" s="33"/>
      <c r="T5" s="33"/>
      <c r="U5" s="6"/>
    </row>
    <row r="6" spans="1:21" ht="19" customHeight="1" x14ac:dyDescent="0.2">
      <c r="A6" s="14" t="s">
        <v>14</v>
      </c>
      <c r="B6" s="16">
        <f>B3*B5</f>
        <v>105000</v>
      </c>
      <c r="C6" s="16">
        <f>C3*C5</f>
        <v>117352.94117647059</v>
      </c>
      <c r="D6" s="16">
        <f>C6-B6</f>
        <v>12352.941176470587</v>
      </c>
      <c r="E6" s="36">
        <v>5.5</v>
      </c>
      <c r="F6" s="37">
        <f>D6*E6</f>
        <v>67941.176470588223</v>
      </c>
      <c r="G6" s="19" t="s">
        <v>15</v>
      </c>
      <c r="H6" s="3"/>
      <c r="I6" s="3"/>
      <c r="J6" s="3"/>
      <c r="K6" s="38"/>
      <c r="L6" s="39"/>
      <c r="M6" s="3"/>
      <c r="N6" s="3"/>
      <c r="O6" s="28"/>
      <c r="P6" s="27"/>
      <c r="Q6" s="3"/>
      <c r="R6" s="38"/>
      <c r="S6" s="38"/>
      <c r="T6" s="38"/>
      <c r="U6" s="26"/>
    </row>
    <row r="7" spans="1:21" ht="19" customHeight="1" x14ac:dyDescent="0.2">
      <c r="A7" s="14" t="s">
        <v>16</v>
      </c>
      <c r="B7" s="4"/>
      <c r="C7" s="16">
        <f>D3*E3*0.9</f>
        <v>6.3529411764705914</v>
      </c>
      <c r="D7" s="4"/>
      <c r="E7" s="40">
        <v>350</v>
      </c>
      <c r="F7" s="37">
        <f>C7*E7</f>
        <v>2223.5294117647072</v>
      </c>
      <c r="G7" s="19" t="s">
        <v>17</v>
      </c>
      <c r="H7" s="3"/>
      <c r="I7" s="41"/>
      <c r="J7" s="42"/>
      <c r="K7" s="42"/>
      <c r="L7" s="43"/>
      <c r="M7" s="44"/>
      <c r="N7" s="3"/>
      <c r="O7" s="27"/>
      <c r="P7" s="26"/>
      <c r="Q7" s="26"/>
      <c r="R7" s="26"/>
      <c r="S7" s="26"/>
      <c r="T7" s="33"/>
      <c r="U7" s="45"/>
    </row>
    <row r="8" spans="1:21" ht="19" customHeight="1" x14ac:dyDescent="0.2">
      <c r="A8" s="14" t="s">
        <v>18</v>
      </c>
      <c r="B8" s="4"/>
      <c r="C8" s="16">
        <f>(D3*0.9)-D4</f>
        <v>24.705882352941188</v>
      </c>
      <c r="D8" s="4"/>
      <c r="E8" s="40">
        <v>50</v>
      </c>
      <c r="F8" s="37">
        <f>C8*E8</f>
        <v>1235.2941176470595</v>
      </c>
      <c r="G8" s="19" t="s">
        <v>17</v>
      </c>
      <c r="H8" s="41"/>
      <c r="I8" s="41"/>
      <c r="J8" s="41"/>
      <c r="K8" s="42"/>
      <c r="L8" s="43"/>
      <c r="M8" s="44"/>
      <c r="N8" s="3"/>
      <c r="O8" s="33"/>
      <c r="P8" s="12"/>
      <c r="Q8" s="12"/>
      <c r="R8" s="12"/>
      <c r="S8" s="26"/>
      <c r="T8" s="33"/>
      <c r="U8" s="6"/>
    </row>
    <row r="9" spans="1:21" ht="19" customHeight="1" x14ac:dyDescent="0.2">
      <c r="A9" s="6"/>
      <c r="B9" s="4"/>
      <c r="C9" s="4"/>
      <c r="D9" s="4"/>
      <c r="E9" s="46" t="s">
        <v>19</v>
      </c>
      <c r="F9" s="47">
        <f>F6+F7+F8</f>
        <v>71400</v>
      </c>
      <c r="G9" s="19" t="s">
        <v>20</v>
      </c>
      <c r="H9" s="41"/>
      <c r="I9" s="41"/>
      <c r="J9" s="41"/>
      <c r="K9" s="41"/>
      <c r="L9" s="43"/>
      <c r="M9" s="44"/>
      <c r="N9" s="3"/>
      <c r="O9" s="3"/>
      <c r="P9" s="26"/>
      <c r="Q9" s="26"/>
      <c r="R9" s="26"/>
      <c r="S9" s="26"/>
      <c r="T9" s="33"/>
      <c r="U9" s="6"/>
    </row>
    <row r="10" spans="1:21" ht="19" customHeight="1" x14ac:dyDescent="0.2">
      <c r="A10" s="48" t="s">
        <v>21</v>
      </c>
      <c r="B10" s="4"/>
      <c r="C10" s="4"/>
      <c r="D10" s="4"/>
      <c r="E10" s="8" t="s">
        <v>22</v>
      </c>
      <c r="F10" s="4"/>
      <c r="G10" s="26"/>
      <c r="H10" s="41"/>
      <c r="I10" s="41"/>
      <c r="J10" s="41"/>
      <c r="K10" s="41"/>
      <c r="L10" s="43"/>
      <c r="M10" s="44"/>
      <c r="N10" s="3"/>
      <c r="O10" s="26"/>
      <c r="P10" s="26"/>
      <c r="Q10" s="26"/>
      <c r="R10" s="26"/>
      <c r="S10" s="26"/>
      <c r="T10" s="33"/>
      <c r="U10" s="6"/>
    </row>
    <row r="11" spans="1:21" ht="19" customHeight="1" x14ac:dyDescent="0.2">
      <c r="A11" s="14" t="s">
        <v>23</v>
      </c>
      <c r="B11" s="4"/>
      <c r="C11" s="16">
        <f>B4</f>
        <v>60</v>
      </c>
      <c r="D11" s="31"/>
      <c r="E11" s="36">
        <v>9</v>
      </c>
      <c r="F11" s="37">
        <f>C11*E11*52</f>
        <v>28080</v>
      </c>
      <c r="G11" s="32" t="s">
        <v>24</v>
      </c>
      <c r="H11" s="41"/>
      <c r="I11" s="41"/>
      <c r="J11" s="41"/>
      <c r="K11" s="41"/>
      <c r="L11" s="43"/>
      <c r="M11" s="44"/>
      <c r="N11" s="3"/>
      <c r="O11" s="33"/>
      <c r="P11" s="26"/>
      <c r="Q11" s="26"/>
      <c r="R11" s="26"/>
      <c r="S11" s="26"/>
      <c r="T11" s="33"/>
      <c r="U11" s="45"/>
    </row>
    <row r="12" spans="1:21" ht="19" customHeight="1" x14ac:dyDescent="0.2">
      <c r="A12" s="14" t="s">
        <v>25</v>
      </c>
      <c r="B12" s="4"/>
      <c r="C12" s="31"/>
      <c r="D12" s="49">
        <f>B4*0.6</f>
        <v>36</v>
      </c>
      <c r="E12" s="31"/>
      <c r="F12" s="40">
        <v>800</v>
      </c>
      <c r="G12" s="19" t="s">
        <v>26</v>
      </c>
      <c r="H12" s="41"/>
      <c r="I12" s="41"/>
      <c r="J12" s="41"/>
      <c r="K12" s="41"/>
      <c r="L12" s="43"/>
      <c r="M12" s="44"/>
      <c r="N12" s="3"/>
      <c r="O12" s="26"/>
      <c r="P12" s="26"/>
      <c r="Q12" s="26"/>
      <c r="R12" s="26"/>
      <c r="S12" s="26"/>
      <c r="T12" s="33"/>
      <c r="U12" s="27"/>
    </row>
    <row r="13" spans="1:21" ht="19" customHeight="1" x14ac:dyDescent="0.2">
      <c r="A13" s="14" t="s">
        <v>27</v>
      </c>
      <c r="B13" s="4"/>
      <c r="C13" s="31"/>
      <c r="D13" s="31"/>
      <c r="E13" s="31"/>
      <c r="F13" s="40">
        <v>300</v>
      </c>
      <c r="G13" s="19" t="s">
        <v>26</v>
      </c>
      <c r="H13" s="41"/>
      <c r="I13" s="41"/>
      <c r="J13" s="41"/>
      <c r="K13" s="41"/>
      <c r="L13" s="43"/>
      <c r="M13" s="44"/>
      <c r="N13" s="3"/>
      <c r="O13" s="26"/>
      <c r="P13" s="26"/>
      <c r="Q13" s="26"/>
      <c r="R13" s="26"/>
      <c r="S13" s="26"/>
      <c r="T13" s="33"/>
      <c r="U13" s="50"/>
    </row>
    <row r="14" spans="1:21" ht="19" customHeight="1" x14ac:dyDescent="0.2">
      <c r="A14" s="6"/>
      <c r="B14" s="6"/>
      <c r="C14" s="6"/>
      <c r="D14" s="2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9" customHeight="1" x14ac:dyDescent="0.2">
      <c r="A15" s="51" t="s">
        <v>28</v>
      </c>
      <c r="B15" s="6"/>
      <c r="C15" s="26"/>
      <c r="D15" s="35"/>
      <c r="E15" s="52">
        <v>871</v>
      </c>
      <c r="F15" s="53">
        <f>D3*E15</f>
        <v>30741.176470588249</v>
      </c>
      <c r="G15" s="26"/>
      <c r="H15" s="41"/>
      <c r="I15" s="41"/>
      <c r="J15" s="41"/>
      <c r="K15" s="41"/>
      <c r="L15" s="43"/>
      <c r="M15" s="44"/>
      <c r="N15" s="3"/>
      <c r="O15" s="26"/>
      <c r="P15" s="26"/>
      <c r="Q15" s="26"/>
      <c r="R15" s="26"/>
      <c r="S15" s="26"/>
      <c r="T15" s="33"/>
      <c r="U15" s="27"/>
    </row>
    <row r="16" spans="1:21" ht="19" customHeight="1" x14ac:dyDescent="0.2">
      <c r="A16" s="14" t="s">
        <v>29</v>
      </c>
      <c r="B16" s="4"/>
      <c r="C16" s="4"/>
      <c r="D16" s="54">
        <f>D4</f>
        <v>7.058823529411768</v>
      </c>
      <c r="E16" s="55">
        <v>100</v>
      </c>
      <c r="F16" s="37">
        <f>D16*E16</f>
        <v>705.8823529411768</v>
      </c>
      <c r="G16" s="19" t="s">
        <v>17</v>
      </c>
      <c r="H16" s="3"/>
      <c r="I16" s="13"/>
      <c r="J16" s="6"/>
      <c r="K16" s="6"/>
      <c r="L16" s="6"/>
      <c r="M16" s="4"/>
      <c r="N16" s="6"/>
      <c r="O16" s="6"/>
      <c r="P16" s="6"/>
      <c r="Q16" s="6"/>
      <c r="R16" s="6"/>
      <c r="S16" s="6"/>
      <c r="T16" s="6"/>
      <c r="U16" s="6"/>
    </row>
    <row r="17" spans="1:21" ht="19" customHeight="1" x14ac:dyDescent="0.2">
      <c r="A17" s="14" t="s">
        <v>30</v>
      </c>
      <c r="B17" s="4"/>
      <c r="C17" s="4"/>
      <c r="D17" s="56">
        <f>D3*E3</f>
        <v>7.058823529411768</v>
      </c>
      <c r="E17" s="37">
        <f>4*40</f>
        <v>160</v>
      </c>
      <c r="F17" s="37">
        <f>D17*E17</f>
        <v>1129.4117647058829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9" customHeight="1" x14ac:dyDescent="0.2">
      <c r="A18" s="6"/>
      <c r="B18" s="4"/>
      <c r="C18" s="4"/>
      <c r="D18" s="4"/>
      <c r="E18" s="46" t="s">
        <v>31</v>
      </c>
      <c r="F18" s="47">
        <f>SUM(F11:F17)</f>
        <v>61756.470588235308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9" customHeight="1" x14ac:dyDescent="0.2">
      <c r="A19" s="6"/>
      <c r="B19" s="4"/>
      <c r="C19" s="31"/>
      <c r="D19" s="31"/>
      <c r="E19" s="46" t="s">
        <v>32</v>
      </c>
      <c r="F19" s="47">
        <f>F9-F18</f>
        <v>9643.5294117646918</v>
      </c>
      <c r="G19" s="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9" customHeight="1" x14ac:dyDescent="0.2">
      <c r="A20" s="19" t="s">
        <v>33</v>
      </c>
      <c r="B20" s="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19" customHeight="1" x14ac:dyDescent="0.2">
      <c r="A21" s="19" t="s">
        <v>34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9" customHeight="1" x14ac:dyDescent="0.2">
      <c r="A22" s="19" t="s">
        <v>35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9" customHeight="1" x14ac:dyDescent="0.2">
      <c r="A23" s="19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9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9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7.5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6.2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7" customHeight="1" x14ac:dyDescent="0.2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</sheetData>
  <conditionalFormatting sqref="E15:F15">
    <cfRule type="cellIs" dxfId="0" priority="1" stopIfTrue="1" operator="lessThan">
      <formula>0</formula>
    </cfRule>
  </conditionalFormatting>
  <pageMargins left="0.46850399999999998" right="0.46850399999999998" top="0.46850399999999998" bottom="0.46850399999999998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Dairy Heifer Grazing Off.xls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2017-02-24T22:37:09Z</dcterms:modified>
</cp:coreProperties>
</file>