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40" yWindow="460" windowWidth="28180" windowHeight="17540"/>
  </bookViews>
  <sheets>
    <sheet name="Sheet1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B45" i="1"/>
  <c r="D16" i="1"/>
  <c r="B16" i="1"/>
  <c r="G14" i="1"/>
  <c r="I14" i="1"/>
  <c r="I15" i="1"/>
  <c r="I45" i="1"/>
  <c r="C47" i="1"/>
  <c r="C49" i="1"/>
  <c r="C51" i="1"/>
  <c r="C50" i="1"/>
  <c r="I49" i="1"/>
  <c r="E5" i="1"/>
  <c r="E11" i="1"/>
  <c r="I48" i="1"/>
  <c r="I47" i="1"/>
  <c r="D47" i="1"/>
  <c r="I46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L43" i="1"/>
  <c r="P43" i="1"/>
  <c r="P44" i="1"/>
  <c r="P4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L45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C14" i="1"/>
  <c r="M15" i="1"/>
  <c r="M14" i="1"/>
  <c r="I6" i="1"/>
  <c r="I7" i="1"/>
  <c r="I8" i="1"/>
  <c r="I9" i="1"/>
  <c r="I10" i="1"/>
  <c r="I11" i="1"/>
  <c r="G11" i="1"/>
</calcChain>
</file>

<file path=xl/sharedStrings.xml><?xml version="1.0" encoding="utf-8"?>
<sst xmlns="http://schemas.openxmlformats.org/spreadsheetml/2006/main" count="124" uniqueCount="116">
  <si>
    <t>Budget Farm</t>
  </si>
  <si>
    <t>Your name</t>
  </si>
  <si>
    <t>Enter yours in the yellow cells.</t>
  </si>
  <si>
    <t xml:space="preserve">Instructions are in red. Don’t type over light blue cells, they contain formulae. </t>
  </si>
  <si>
    <t xml:space="preserve"> </t>
  </si>
  <si>
    <t>Effective hectares or acres including runoff &amp; leases</t>
  </si>
  <si>
    <t>If you don’t measure it, you can’t manage it, so might lose it.</t>
  </si>
  <si>
    <t xml:space="preserve">Allows financial comparisons between similar operations. Use this before buying or leasing a farm and every year.  </t>
  </si>
  <si>
    <t>Farm value</t>
  </si>
  <si>
    <t xml:space="preserve">Also see Cash Flow spreadsheets </t>
  </si>
  <si>
    <t xml:space="preserve">Save As your name then enter your figures in the yellow cells. </t>
  </si>
  <si>
    <t>Minus value of owner's home and garden</t>
  </si>
  <si>
    <t>Stock Units</t>
  </si>
  <si>
    <t>Value</t>
  </si>
  <si>
    <t>Total</t>
  </si>
  <si>
    <t xml:space="preserve">The numbers are to stop #DIV/0 filling cells. Just type your figures over them. </t>
  </si>
  <si>
    <t>Farm value without owner's home &amp; garden</t>
  </si>
  <si>
    <t>or # of animals</t>
  </si>
  <si>
    <t>Each</t>
  </si>
  <si>
    <t>Keep formula cells locked/protected. See Row 55 for how to protect.</t>
  </si>
  <si>
    <t>Value of farm buildings</t>
  </si>
  <si>
    <t xml:space="preserve"> Cows</t>
  </si>
  <si>
    <t xml:space="preserve">Budget by adjusting the figures to achieve the required profit. </t>
  </si>
  <si>
    <t xml:space="preserve">Value of all farm equipment, not car. </t>
  </si>
  <si>
    <t>Heifers</t>
  </si>
  <si>
    <t xml:space="preserve">If buying a farm use the vendor's figures and do one for each of the last two years before buying it. </t>
  </si>
  <si>
    <t>Others</t>
  </si>
  <si>
    <t>Yearlings</t>
  </si>
  <si>
    <t xml:space="preserve">Also ask a local farm accountant and discussion group for the local average figures to compare with the farm before buying it. </t>
  </si>
  <si>
    <t>Other. Type over this.</t>
  </si>
  <si>
    <t xml:space="preserve">Also use the Dairy # Cows for Maximum Profit spreadsheet. </t>
  </si>
  <si>
    <t>Value of shares</t>
  </si>
  <si>
    <t xml:space="preserve">If you have difficulty using this try your children or have your accountant help. </t>
  </si>
  <si>
    <t>Total invested&gt;</t>
  </si>
  <si>
    <t xml:space="preserve">Total # animals </t>
  </si>
  <si>
    <t>See spreadsheet - Dairy Cow Numbers for Max Profit.</t>
  </si>
  <si>
    <t>Australia</t>
  </si>
  <si>
    <t>USA</t>
  </si>
  <si>
    <t>Income</t>
  </si>
  <si>
    <t xml:space="preserve"> Production</t>
  </si>
  <si>
    <t>Possibles</t>
  </si>
  <si>
    <t>&lt;Enter your country’s name in M</t>
  </si>
  <si>
    <t>/ means per</t>
  </si>
  <si>
    <t>per farm</t>
  </si>
  <si>
    <t>per cow</t>
  </si>
  <si>
    <t>%Income</t>
  </si>
  <si>
    <t>Expenses</t>
  </si>
  <si>
    <t>Values</t>
  </si>
  <si>
    <t>Depreciation</t>
  </si>
  <si>
    <t>Per Cow</t>
  </si>
  <si>
    <t>per ha/a</t>
  </si>
  <si>
    <t>&lt;Enter your exchange rate in N or O.</t>
  </si>
  <si>
    <t>Milk Solids or litres/cow and/farm</t>
  </si>
  <si>
    <t>Depreciation on farm buildings</t>
  </si>
  <si>
    <t>Milk sales, payout/kg MS or /litre</t>
  </si>
  <si>
    <t>Depreciation on equipment</t>
  </si>
  <si>
    <t>Milk</t>
  </si>
  <si>
    <t>Administration &amp; Accountancy</t>
  </si>
  <si>
    <t>Dairy company shares income</t>
  </si>
  <si>
    <t>AI</t>
  </si>
  <si>
    <t>Other farming shares income</t>
  </si>
  <si>
    <t>Animal Health</t>
  </si>
  <si>
    <t>Other farming income</t>
  </si>
  <si>
    <t>Consultants</t>
  </si>
  <si>
    <t>Calf sales</t>
  </si>
  <si>
    <t>Contractors</t>
  </si>
  <si>
    <t>Livestock sales</t>
  </si>
  <si>
    <t>Cropping</t>
  </si>
  <si>
    <t>Wool sales</t>
  </si>
  <si>
    <t>Electricity</t>
  </si>
  <si>
    <t>Value of calf number changes</t>
  </si>
  <si>
    <t>Feed &amp; Supplements bought</t>
  </si>
  <si>
    <t>Value of heifer number changes</t>
  </si>
  <si>
    <t>Fertilizer &amp; Lime</t>
  </si>
  <si>
    <t>Value of cow number changes</t>
  </si>
  <si>
    <t>Grazing</t>
  </si>
  <si>
    <t>Value of lamb number changes</t>
  </si>
  <si>
    <t>Hay &amp; Silage</t>
  </si>
  <si>
    <t>Value of ewe number changes</t>
  </si>
  <si>
    <t>Herd Testing</t>
  </si>
  <si>
    <t>Value of other animal changes</t>
  </si>
  <si>
    <t>Insurance</t>
  </si>
  <si>
    <t>Interest earned on bank balance</t>
  </si>
  <si>
    <t>Interest</t>
  </si>
  <si>
    <t>Other income if from farm</t>
  </si>
  <si>
    <t>Irrigation</t>
  </si>
  <si>
    <t>Milking Expenses</t>
  </si>
  <si>
    <t>Regrassing</t>
  </si>
  <si>
    <t>Repairs &amp; Maintenance on equipment</t>
  </si>
  <si>
    <t>Rates and land taxes</t>
  </si>
  <si>
    <t>Rent paid on land leased for farming</t>
  </si>
  <si>
    <t>Repairs &amp; maintenance on farm</t>
  </si>
  <si>
    <t>Salary owners at going rate</t>
  </si>
  <si>
    <t>Salaries other than owner plus ACC</t>
  </si>
  <si>
    <t>Vehicles fuel, repairs &amp; maintenance</t>
  </si>
  <si>
    <t>Weed &amp; Pest Control</t>
  </si>
  <si>
    <t>Others - not interest, capital or personal</t>
  </si>
  <si>
    <t>Management, Staff, ACC, clothing. LIC uses $210.</t>
  </si>
  <si>
    <t xml:space="preserve">Don't include interest earned or </t>
  </si>
  <si>
    <t>Lanes, Pasture Renovation</t>
  </si>
  <si>
    <t xml:space="preserve">   earnings from off-farm activities.</t>
  </si>
  <si>
    <t>Other</t>
  </si>
  <si>
    <t>Total Income</t>
  </si>
  <si>
    <t>Total Expenses</t>
  </si>
  <si>
    <t xml:space="preserve">Total Income minus Total Expenses before interest on loans. </t>
  </si>
  <si>
    <t>Value of farm land per ha</t>
  </si>
  <si>
    <t>Profit</t>
  </si>
  <si>
    <t>Value of bare land per ha</t>
  </si>
  <si>
    <t>Interest on loans paid</t>
  </si>
  <si>
    <t>Return on Investment excluding home</t>
  </si>
  <si>
    <t>Net Profit</t>
  </si>
  <si>
    <t xml:space="preserve">Hours worked per annum at </t>
  </si>
  <si>
    <t>Net Profit/ha</t>
  </si>
  <si>
    <t>Net Profit/cow</t>
  </si>
  <si>
    <t>Lambing %</t>
  </si>
  <si>
    <t>If you need to adjust things, click Home in the top left.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</si>
</sst>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&quot;-&quot;mmm&quot;-&quot;yy"/>
    <numFmt numFmtId="165" formatCode="&quot;$&quot;#,##0;&quot;-&quot;&quot;$&quot;#,##0"/>
    <numFmt numFmtId="166" formatCode="&quot;$&quot;#,##0"/>
    <numFmt numFmtId="167" formatCode="0.0%"/>
    <numFmt numFmtId="168" formatCode="#,##0;#,##0"/>
    <numFmt numFmtId="169" formatCode="&quot;$&quot;#,##0.00"/>
    <numFmt numFmtId="170" formatCode="&quot;$&quot;#,##0&quot; &quot;;\(&quot;$&quot;#,##0\)"/>
    <numFmt numFmtId="171" formatCode="&quot;$&quot;###0;&quot;$&quot;###0"/>
  </numFmts>
  <fonts count="19" x14ac:knownFonts="1">
    <font>
      <sz val="10"/>
      <color indexed="8"/>
      <name val="Geneva"/>
    </font>
    <font>
      <b/>
      <sz val="14"/>
      <color indexed="8"/>
      <name val="Times New Roman"/>
    </font>
    <font>
      <b/>
      <sz val="12"/>
      <color indexed="8"/>
      <name val="Times New Roman"/>
    </font>
    <font>
      <b/>
      <sz val="10"/>
      <color indexed="8"/>
      <name val="Times New Roman"/>
    </font>
    <font>
      <b/>
      <sz val="11"/>
      <color indexed="11"/>
      <name val="Times New Roman"/>
    </font>
    <font>
      <sz val="10"/>
      <color indexed="8"/>
      <name val="Times New Roman"/>
    </font>
    <font>
      <sz val="10"/>
      <color indexed="11"/>
      <name val="Times New Roman"/>
    </font>
    <font>
      <b/>
      <sz val="11"/>
      <color indexed="8"/>
      <name val="Times New Roman"/>
    </font>
    <font>
      <sz val="11"/>
      <color indexed="11"/>
      <name val="Times New Roman"/>
    </font>
    <font>
      <sz val="10"/>
      <color indexed="12"/>
      <name val="Times New Roman"/>
    </font>
    <font>
      <b/>
      <sz val="10"/>
      <color indexed="11"/>
      <name val="Times New Roman"/>
    </font>
    <font>
      <u/>
      <sz val="10"/>
      <color indexed="8"/>
      <name val="Times New Roman"/>
    </font>
    <font>
      <sz val="9"/>
      <color indexed="8"/>
      <name val="Times New Roman"/>
    </font>
    <font>
      <sz val="10"/>
      <color indexed="8"/>
      <name val="Geneva"/>
    </font>
    <font>
      <u/>
      <sz val="10"/>
      <color theme="10"/>
      <name val="Geneva"/>
    </font>
    <font>
      <u/>
      <sz val="10"/>
      <color theme="11"/>
      <name val="Geneva"/>
    </font>
    <font>
      <sz val="12"/>
      <color indexed="11"/>
      <name val="Times New Roman"/>
    </font>
    <font>
      <sz val="12"/>
      <color rgb="FFFF0000"/>
      <name val="Times New Roman"/>
    </font>
    <font>
      <b/>
      <sz val="9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 applyFont="1" applyAlignment="1"/>
    <xf numFmtId="49" fontId="17" fillId="2" borderId="1" xfId="0" applyNumberFormat="1" applyFont="1" applyFill="1" applyBorder="1" applyAlignment="1">
      <alignment horizontal="left" vertical="center"/>
    </xf>
    <xf numFmtId="0" fontId="17" fillId="6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vertical="center"/>
    </xf>
    <xf numFmtId="9" fontId="5" fillId="4" borderId="1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169" fontId="5" fillId="4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vertical="center"/>
    </xf>
    <xf numFmtId="9" fontId="3" fillId="4" borderId="1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right" vertical="center"/>
    </xf>
    <xf numFmtId="166" fontId="3" fillId="4" borderId="1" xfId="0" applyNumberFormat="1" applyFont="1" applyFill="1" applyBorder="1" applyAlignment="1">
      <alignment horizontal="right" vertical="center"/>
    </xf>
    <xf numFmtId="166" fontId="3" fillId="4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9" fontId="3" fillId="2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vertical="center"/>
    </xf>
    <xf numFmtId="0" fontId="18" fillId="2" borderId="1" xfId="0" applyNumberFormat="1" applyFont="1" applyFill="1" applyBorder="1" applyAlignment="1">
      <alignment horizontal="left" vertical="center"/>
    </xf>
    <xf numFmtId="171" fontId="5" fillId="4" borderId="1" xfId="0" applyNumberFormat="1" applyFont="1" applyFill="1" applyBorder="1" applyAlignment="1">
      <alignment horizontal="right" vertical="center"/>
    </xf>
    <xf numFmtId="9" fontId="5" fillId="4" borderId="1" xfId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vertical="center"/>
    </xf>
    <xf numFmtId="167" fontId="11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right" vertic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DD0806"/>
      <rgbColor rgb="FF0000D4"/>
      <rgbColor rgb="FF61E1EB"/>
      <rgbColor rgb="FFFF00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workbookViewId="0">
      <selection activeCell="D1" sqref="D1"/>
    </sheetView>
  </sheetViews>
  <sheetFormatPr baseColWidth="10" defaultColWidth="7.7109375" defaultRowHeight="12" customHeight="1" x14ac:dyDescent="0.2"/>
  <cols>
    <col min="1" max="1" width="20.5703125" style="15" customWidth="1"/>
    <col min="2" max="2" width="12.42578125" style="15" customWidth="1"/>
    <col min="3" max="3" width="9.85546875" style="15" customWidth="1"/>
    <col min="4" max="4" width="15" style="15" customWidth="1"/>
    <col min="5" max="5" width="8.28515625" style="15" customWidth="1"/>
    <col min="6" max="6" width="24.42578125" style="15" customWidth="1"/>
    <col min="7" max="7" width="8.140625" style="15" customWidth="1"/>
    <col min="8" max="8" width="5.28515625" style="15" customWidth="1"/>
    <col min="9" max="9" width="10" style="15" customWidth="1"/>
    <col min="10" max="10" width="7.42578125" style="15" customWidth="1"/>
    <col min="11" max="11" width="8" style="15" customWidth="1"/>
    <col min="12" max="12" width="7.42578125" style="15" customWidth="1"/>
    <col min="13" max="13" width="7" style="15" customWidth="1"/>
    <col min="14" max="14" width="14.42578125" style="15" customWidth="1"/>
    <col min="15" max="15" width="19.7109375" style="15" customWidth="1"/>
    <col min="16" max="16" width="7.7109375" style="15" customWidth="1"/>
    <col min="17" max="17" width="29.140625" style="15" customWidth="1"/>
    <col min="18" max="256" width="7.7109375" style="16" customWidth="1"/>
    <col min="257" max="16384" width="7.7109375" style="16"/>
  </cols>
  <sheetData>
    <row r="1" spans="1:17" ht="17" customHeight="1" x14ac:dyDescent="0.2">
      <c r="A1" s="9" t="s">
        <v>0</v>
      </c>
      <c r="B1" s="10" t="s">
        <v>1</v>
      </c>
      <c r="C1" s="63"/>
      <c r="D1" s="63"/>
      <c r="E1" s="11">
        <v>41329</v>
      </c>
      <c r="F1" s="12" t="s">
        <v>2</v>
      </c>
      <c r="G1" s="63"/>
      <c r="H1" s="13"/>
      <c r="I1" s="63"/>
      <c r="J1" s="12" t="s">
        <v>3</v>
      </c>
      <c r="K1" s="63"/>
      <c r="L1" s="63"/>
      <c r="M1" s="63"/>
      <c r="N1" s="63"/>
      <c r="O1" s="63"/>
      <c r="P1" s="14" t="s">
        <v>4</v>
      </c>
      <c r="Q1" s="63"/>
    </row>
    <row r="2" spans="1:17" ht="13" customHeight="1" x14ac:dyDescent="0.2">
      <c r="A2" s="63"/>
      <c r="B2" s="63"/>
      <c r="C2" s="17"/>
      <c r="D2" s="18" t="s">
        <v>5</v>
      </c>
      <c r="E2" s="19">
        <v>100</v>
      </c>
      <c r="F2" s="4" t="s">
        <v>7</v>
      </c>
      <c r="G2" s="20"/>
      <c r="H2" s="63"/>
      <c r="I2" s="63"/>
      <c r="J2" s="64"/>
      <c r="K2" s="63"/>
      <c r="L2" s="63"/>
      <c r="M2" s="63"/>
      <c r="N2" s="63"/>
      <c r="O2" s="63"/>
      <c r="P2" s="63"/>
      <c r="Q2" s="63"/>
    </row>
    <row r="3" spans="1:17" ht="13" customHeight="1" x14ac:dyDescent="0.2">
      <c r="A3" s="63"/>
      <c r="B3" s="63"/>
      <c r="C3" s="17"/>
      <c r="D3" s="18" t="s">
        <v>8</v>
      </c>
      <c r="E3" s="21">
        <v>5000000</v>
      </c>
      <c r="F3" s="3" t="s">
        <v>10</v>
      </c>
      <c r="G3" s="63"/>
      <c r="H3" s="63"/>
      <c r="I3" s="63"/>
      <c r="J3" s="64"/>
      <c r="K3" s="63"/>
      <c r="L3" s="22"/>
      <c r="M3" s="22"/>
      <c r="N3" s="63"/>
      <c r="O3" s="63"/>
      <c r="P3" s="23"/>
      <c r="Q3" s="63"/>
    </row>
    <row r="4" spans="1:17" ht="13" customHeight="1" x14ac:dyDescent="0.2">
      <c r="A4" s="63"/>
      <c r="B4" s="63"/>
      <c r="C4" s="17"/>
      <c r="D4" s="18" t="s">
        <v>11</v>
      </c>
      <c r="E4" s="21">
        <v>600000</v>
      </c>
      <c r="F4" s="63"/>
      <c r="G4" s="13" t="s">
        <v>12</v>
      </c>
      <c r="H4" s="24" t="s">
        <v>13</v>
      </c>
      <c r="I4" s="24" t="s">
        <v>14</v>
      </c>
      <c r="J4" s="5" t="s">
        <v>15</v>
      </c>
      <c r="K4" s="63"/>
      <c r="L4" s="63"/>
      <c r="M4" s="63"/>
      <c r="N4" s="63"/>
      <c r="O4" s="63"/>
      <c r="P4" s="63"/>
      <c r="Q4" s="63"/>
    </row>
    <row r="5" spans="1:17" ht="13" customHeight="1" x14ac:dyDescent="0.2">
      <c r="A5" s="63"/>
      <c r="B5" s="63"/>
      <c r="C5" s="17"/>
      <c r="D5" s="18" t="s">
        <v>16</v>
      </c>
      <c r="E5" s="25">
        <f>E3-E4</f>
        <v>4400000</v>
      </c>
      <c r="F5" s="63"/>
      <c r="G5" s="24" t="s">
        <v>17</v>
      </c>
      <c r="H5" s="24" t="s">
        <v>18</v>
      </c>
      <c r="I5" s="24" t="s">
        <v>13</v>
      </c>
      <c r="J5" s="5" t="s">
        <v>19</v>
      </c>
      <c r="K5" s="63"/>
      <c r="L5" s="26"/>
      <c r="M5" s="26"/>
      <c r="N5" s="63"/>
      <c r="O5" s="63"/>
      <c r="P5" s="63"/>
      <c r="Q5" s="63"/>
    </row>
    <row r="6" spans="1:17" ht="13" customHeight="1" x14ac:dyDescent="0.2">
      <c r="A6" s="63"/>
      <c r="B6" s="63"/>
      <c r="C6" s="17"/>
      <c r="D6" s="18" t="s">
        <v>20</v>
      </c>
      <c r="E6" s="21">
        <v>2000000</v>
      </c>
      <c r="F6" s="18" t="s">
        <v>21</v>
      </c>
      <c r="G6" s="19">
        <v>250</v>
      </c>
      <c r="H6" s="21">
        <v>2000</v>
      </c>
      <c r="I6" s="6">
        <f>G6*H6</f>
        <v>500000</v>
      </c>
      <c r="J6" s="5" t="s">
        <v>22</v>
      </c>
      <c r="K6" s="63"/>
      <c r="L6" s="26"/>
      <c r="M6" s="26"/>
      <c r="N6" s="63"/>
      <c r="O6" s="63"/>
      <c r="P6" s="63"/>
      <c r="Q6" s="63"/>
    </row>
    <row r="7" spans="1:17" ht="13" customHeight="1" x14ac:dyDescent="0.2">
      <c r="A7" s="64"/>
      <c r="B7" s="63"/>
      <c r="C7" s="17"/>
      <c r="D7" s="18" t="s">
        <v>23</v>
      </c>
      <c r="E7" s="21">
        <v>500000</v>
      </c>
      <c r="F7" s="18" t="s">
        <v>24</v>
      </c>
      <c r="G7" s="19">
        <v>25</v>
      </c>
      <c r="H7" s="21">
        <v>1000</v>
      </c>
      <c r="I7" s="7">
        <f>G7*H7</f>
        <v>25000</v>
      </c>
      <c r="J7" s="5" t="s">
        <v>25</v>
      </c>
      <c r="K7" s="63"/>
      <c r="L7" s="63"/>
      <c r="M7" s="63"/>
      <c r="N7" s="63"/>
      <c r="O7" s="63"/>
      <c r="P7" s="63"/>
      <c r="Q7" s="63"/>
    </row>
    <row r="8" spans="1:17" ht="13" customHeight="1" x14ac:dyDescent="0.2">
      <c r="A8" s="1" t="s">
        <v>6</v>
      </c>
      <c r="B8" s="63"/>
      <c r="C8" s="17"/>
      <c r="D8" s="18" t="s">
        <v>31</v>
      </c>
      <c r="E8" s="21"/>
      <c r="F8" s="18" t="s">
        <v>27</v>
      </c>
      <c r="G8" s="19">
        <v>25</v>
      </c>
      <c r="H8" s="21">
        <v>500</v>
      </c>
      <c r="I8" s="7">
        <f>G8*H8</f>
        <v>12500</v>
      </c>
      <c r="J8" s="5" t="s">
        <v>28</v>
      </c>
      <c r="K8" s="63"/>
      <c r="L8" s="63"/>
      <c r="M8" s="63"/>
      <c r="N8" s="63"/>
      <c r="O8" s="63"/>
      <c r="P8" s="63"/>
      <c r="Q8" s="63"/>
    </row>
    <row r="9" spans="1:17" ht="13" customHeight="1" x14ac:dyDescent="0.2">
      <c r="A9" s="2" t="s">
        <v>115</v>
      </c>
      <c r="B9" s="18"/>
      <c r="C9" s="17"/>
      <c r="D9" s="18" t="s">
        <v>26</v>
      </c>
      <c r="E9" s="21"/>
      <c r="F9" s="27" t="s">
        <v>29</v>
      </c>
      <c r="G9" s="19"/>
      <c r="H9" s="21"/>
      <c r="I9" s="7">
        <f>G9*H9</f>
        <v>0</v>
      </c>
      <c r="J9" s="5" t="s">
        <v>30</v>
      </c>
      <c r="K9" s="63"/>
      <c r="L9" s="63"/>
      <c r="M9" s="63"/>
      <c r="N9" s="63"/>
      <c r="O9" s="63"/>
      <c r="P9" s="63"/>
      <c r="Q9" s="63"/>
    </row>
    <row r="10" spans="1:17" ht="13" customHeight="1" x14ac:dyDescent="0.2">
      <c r="A10" s="3" t="s">
        <v>9</v>
      </c>
      <c r="B10" s="18"/>
      <c r="C10" s="17"/>
      <c r="D10" s="17"/>
      <c r="E10" s="21"/>
      <c r="F10" s="27" t="s">
        <v>29</v>
      </c>
      <c r="G10" s="19"/>
      <c r="H10" s="21"/>
      <c r="I10" s="7">
        <f>G10*H10</f>
        <v>0</v>
      </c>
      <c r="J10" s="5" t="s">
        <v>32</v>
      </c>
      <c r="K10" s="63"/>
      <c r="L10" s="63"/>
      <c r="M10" s="63"/>
      <c r="N10" s="63"/>
      <c r="O10" s="63"/>
      <c r="P10" s="63"/>
      <c r="Q10" s="63"/>
    </row>
    <row r="11" spans="1:17" ht="13" customHeight="1" x14ac:dyDescent="0.2">
      <c r="A11" s="64"/>
      <c r="B11" s="64"/>
      <c r="C11" s="64"/>
      <c r="D11" s="24" t="s">
        <v>33</v>
      </c>
      <c r="E11" s="8">
        <f>E5+E7+E8+E9+E10</f>
        <v>4900000</v>
      </c>
      <c r="F11" s="18" t="s">
        <v>34</v>
      </c>
      <c r="G11" s="28">
        <f>G6+G7+G8+G9+G10</f>
        <v>300</v>
      </c>
      <c r="H11" s="24" t="s">
        <v>14</v>
      </c>
      <c r="I11" s="8">
        <f>I6+I7+I8+I9+I10</f>
        <v>537500</v>
      </c>
      <c r="J11" s="5" t="s">
        <v>35</v>
      </c>
      <c r="K11" s="63"/>
      <c r="L11" s="13"/>
      <c r="M11" s="13"/>
      <c r="N11" s="63"/>
      <c r="O11" s="13" t="s">
        <v>36</v>
      </c>
      <c r="P11" s="13" t="s">
        <v>37</v>
      </c>
      <c r="Q11" s="63"/>
    </row>
    <row r="12" spans="1:17" ht="13" customHeight="1" x14ac:dyDescent="0.2">
      <c r="A12" s="13" t="s">
        <v>38</v>
      </c>
      <c r="B12" s="13" t="s">
        <v>39</v>
      </c>
      <c r="C12" s="13"/>
      <c r="D12" s="22"/>
      <c r="E12" s="63"/>
      <c r="F12" s="63"/>
      <c r="G12" s="63"/>
      <c r="H12" s="63"/>
      <c r="I12" s="63"/>
      <c r="J12" s="26"/>
      <c r="K12" s="13"/>
      <c r="L12" s="13" t="s">
        <v>40</v>
      </c>
      <c r="M12" s="13"/>
      <c r="N12" s="63"/>
      <c r="O12" s="13" t="s">
        <v>40</v>
      </c>
      <c r="P12" s="13" t="s">
        <v>40</v>
      </c>
      <c r="Q12" s="29" t="s">
        <v>41</v>
      </c>
    </row>
    <row r="13" spans="1:17" ht="13" customHeight="1" x14ac:dyDescent="0.2">
      <c r="A13" s="26" t="s">
        <v>42</v>
      </c>
      <c r="B13" s="13" t="s">
        <v>43</v>
      </c>
      <c r="C13" s="13" t="s">
        <v>44</v>
      </c>
      <c r="D13" s="13" t="s">
        <v>45</v>
      </c>
      <c r="E13" s="22"/>
      <c r="F13" s="13" t="s">
        <v>46</v>
      </c>
      <c r="G13" s="13" t="s">
        <v>47</v>
      </c>
      <c r="H13" s="30"/>
      <c r="I13" s="31" t="s">
        <v>48</v>
      </c>
      <c r="J13" s="32" t="s">
        <v>46</v>
      </c>
      <c r="K13" s="13" t="s">
        <v>49</v>
      </c>
      <c r="L13" s="13" t="s">
        <v>49</v>
      </c>
      <c r="M13" s="13" t="s">
        <v>50</v>
      </c>
      <c r="N13" s="33" t="s">
        <v>4</v>
      </c>
      <c r="O13" s="34">
        <v>0.8</v>
      </c>
      <c r="P13" s="34">
        <v>0.75</v>
      </c>
      <c r="Q13" s="29" t="s">
        <v>51</v>
      </c>
    </row>
    <row r="14" spans="1:17" ht="13" customHeight="1" x14ac:dyDescent="0.2">
      <c r="A14" s="18" t="s">
        <v>52</v>
      </c>
      <c r="B14" s="35">
        <v>100000</v>
      </c>
      <c r="C14" s="19">
        <f>B14/G6</f>
        <v>400</v>
      </c>
      <c r="D14" s="26"/>
      <c r="E14" s="22"/>
      <c r="F14" s="18" t="s">
        <v>53</v>
      </c>
      <c r="G14" s="6">
        <f>E6</f>
        <v>2000000</v>
      </c>
      <c r="H14" s="65">
        <v>0.04</v>
      </c>
      <c r="I14" s="6">
        <f>G14*H14</f>
        <v>80000</v>
      </c>
      <c r="J14" s="36">
        <f t="shared" ref="J14:J44" si="0">I14/$I$45</f>
        <v>0.32388663967611336</v>
      </c>
      <c r="K14" s="37">
        <f t="shared" ref="K14:K44" si="1">I14/$G$6</f>
        <v>320</v>
      </c>
      <c r="L14" s="38">
        <v>19</v>
      </c>
      <c r="M14" s="39">
        <f t="shared" ref="M14:M44" si="2">I14/$E$2</f>
        <v>800</v>
      </c>
      <c r="N14" s="66"/>
      <c r="O14" s="40">
        <f t="shared" ref="O14:O44" si="3">L14*$O$13</f>
        <v>15.200000000000001</v>
      </c>
      <c r="P14" s="40">
        <f t="shared" ref="P14:P44" si="4">L14*$P$13</f>
        <v>14.25</v>
      </c>
      <c r="Q14" s="63"/>
    </row>
    <row r="15" spans="1:17" ht="13" customHeight="1" x14ac:dyDescent="0.2">
      <c r="A15" s="18" t="s">
        <v>54</v>
      </c>
      <c r="B15" s="67">
        <v>5</v>
      </c>
      <c r="C15" s="41"/>
      <c r="D15" s="42"/>
      <c r="E15" s="22"/>
      <c r="F15" s="18" t="s">
        <v>55</v>
      </c>
      <c r="G15" s="6">
        <v>800000</v>
      </c>
      <c r="H15" s="65">
        <v>0.2</v>
      </c>
      <c r="I15" s="6">
        <f>G15*H15</f>
        <v>160000</v>
      </c>
      <c r="J15" s="36">
        <f t="shared" si="0"/>
        <v>0.64777327935222673</v>
      </c>
      <c r="K15" s="37">
        <f t="shared" si="1"/>
        <v>640</v>
      </c>
      <c r="L15" s="43">
        <v>14</v>
      </c>
      <c r="M15" s="39">
        <f t="shared" si="2"/>
        <v>1600</v>
      </c>
      <c r="N15" s="68"/>
      <c r="O15" s="40">
        <f t="shared" si="3"/>
        <v>11.200000000000001</v>
      </c>
      <c r="P15" s="40">
        <f t="shared" si="4"/>
        <v>10.5</v>
      </c>
      <c r="Q15" s="63"/>
    </row>
    <row r="16" spans="1:17" ht="13" customHeight="1" x14ac:dyDescent="0.2">
      <c r="A16" s="18" t="s">
        <v>56</v>
      </c>
      <c r="B16" s="69">
        <f>B14*B15</f>
        <v>500000</v>
      </c>
      <c r="C16" s="39">
        <f>B16/C14</f>
        <v>1250</v>
      </c>
      <c r="D16" s="70">
        <f>B16/$B$45</f>
        <v>1</v>
      </c>
      <c r="E16" s="22"/>
      <c r="F16" s="18" t="s">
        <v>57</v>
      </c>
      <c r="G16" s="44">
        <v>3000</v>
      </c>
      <c r="H16" s="44"/>
      <c r="I16" s="45">
        <v>3000</v>
      </c>
      <c r="J16" s="36">
        <f t="shared" si="0"/>
        <v>1.2145748987854251E-2</v>
      </c>
      <c r="K16" s="37">
        <f t="shared" si="1"/>
        <v>12</v>
      </c>
      <c r="L16" s="43">
        <v>51</v>
      </c>
      <c r="M16" s="39">
        <f t="shared" si="2"/>
        <v>30</v>
      </c>
      <c r="N16" s="71"/>
      <c r="O16" s="40">
        <f t="shared" si="3"/>
        <v>40.800000000000004</v>
      </c>
      <c r="P16" s="40">
        <f t="shared" si="4"/>
        <v>38.25</v>
      </c>
      <c r="Q16" s="63"/>
    </row>
    <row r="17" spans="1:17" ht="13" customHeight="1" x14ac:dyDescent="0.2">
      <c r="A17" s="18" t="s">
        <v>58</v>
      </c>
      <c r="B17" s="43">
        <v>0</v>
      </c>
      <c r="C17" s="63"/>
      <c r="D17" s="46">
        <f t="shared" ref="D17:D44" si="5">B17/$B$45</f>
        <v>0</v>
      </c>
      <c r="E17" s="22"/>
      <c r="F17" s="18" t="s">
        <v>59</v>
      </c>
      <c r="G17" s="44"/>
      <c r="H17" s="44"/>
      <c r="I17" s="43">
        <v>4000</v>
      </c>
      <c r="J17" s="36">
        <f t="shared" si="0"/>
        <v>1.6194331983805668E-2</v>
      </c>
      <c r="K17" s="37">
        <f t="shared" si="1"/>
        <v>16</v>
      </c>
      <c r="L17" s="43">
        <v>0</v>
      </c>
      <c r="M17" s="39">
        <f t="shared" si="2"/>
        <v>40</v>
      </c>
      <c r="N17" s="63"/>
      <c r="O17" s="40">
        <f t="shared" si="3"/>
        <v>0</v>
      </c>
      <c r="P17" s="40">
        <f t="shared" si="4"/>
        <v>0</v>
      </c>
      <c r="Q17" s="63"/>
    </row>
    <row r="18" spans="1:17" ht="13" customHeight="1" x14ac:dyDescent="0.2">
      <c r="A18" s="18" t="s">
        <v>60</v>
      </c>
      <c r="B18" s="43">
        <v>0</v>
      </c>
      <c r="C18" s="63"/>
      <c r="D18" s="46">
        <f t="shared" si="5"/>
        <v>0</v>
      </c>
      <c r="E18" s="22"/>
      <c r="F18" s="18" t="s">
        <v>61</v>
      </c>
      <c r="G18" s="44"/>
      <c r="H18" s="44"/>
      <c r="I18" s="43">
        <v>0</v>
      </c>
      <c r="J18" s="36">
        <f t="shared" si="0"/>
        <v>0</v>
      </c>
      <c r="K18" s="37">
        <f t="shared" si="1"/>
        <v>0</v>
      </c>
      <c r="L18" s="43">
        <v>0</v>
      </c>
      <c r="M18" s="39">
        <f t="shared" si="2"/>
        <v>0</v>
      </c>
      <c r="N18" s="63"/>
      <c r="O18" s="40">
        <f t="shared" si="3"/>
        <v>0</v>
      </c>
      <c r="P18" s="40">
        <f t="shared" si="4"/>
        <v>0</v>
      </c>
      <c r="Q18" s="63"/>
    </row>
    <row r="19" spans="1:17" ht="13" customHeight="1" x14ac:dyDescent="0.2">
      <c r="A19" s="18" t="s">
        <v>62</v>
      </c>
      <c r="B19" s="43">
        <v>0</v>
      </c>
      <c r="C19" s="63"/>
      <c r="D19" s="46">
        <f t="shared" si="5"/>
        <v>0</v>
      </c>
      <c r="E19" s="22"/>
      <c r="F19" s="18" t="s">
        <v>63</v>
      </c>
      <c r="G19" s="44"/>
      <c r="H19" s="44"/>
      <c r="I19" s="43">
        <v>0</v>
      </c>
      <c r="J19" s="36">
        <f t="shared" si="0"/>
        <v>0</v>
      </c>
      <c r="K19" s="37">
        <f t="shared" si="1"/>
        <v>0</v>
      </c>
      <c r="L19" s="43">
        <v>8</v>
      </c>
      <c r="M19" s="39">
        <f t="shared" si="2"/>
        <v>0</v>
      </c>
      <c r="N19" s="72"/>
      <c r="O19" s="40">
        <f t="shared" si="3"/>
        <v>6.4</v>
      </c>
      <c r="P19" s="40">
        <f t="shared" si="4"/>
        <v>6</v>
      </c>
      <c r="Q19" s="63"/>
    </row>
    <row r="20" spans="1:17" ht="13" customHeight="1" x14ac:dyDescent="0.2">
      <c r="A20" s="18" t="s">
        <v>64</v>
      </c>
      <c r="B20" s="43">
        <v>0</v>
      </c>
      <c r="C20" s="63"/>
      <c r="D20" s="46">
        <f t="shared" si="5"/>
        <v>0</v>
      </c>
      <c r="E20" s="22"/>
      <c r="F20" s="18" t="s">
        <v>65</v>
      </c>
      <c r="G20" s="44"/>
      <c r="H20" s="44"/>
      <c r="I20" s="43">
        <v>0</v>
      </c>
      <c r="J20" s="36">
        <f t="shared" si="0"/>
        <v>0</v>
      </c>
      <c r="K20" s="37">
        <f t="shared" si="1"/>
        <v>0</v>
      </c>
      <c r="L20" s="43">
        <v>23</v>
      </c>
      <c r="M20" s="39">
        <f t="shared" si="2"/>
        <v>0</v>
      </c>
      <c r="N20" s="63"/>
      <c r="O20" s="40">
        <f t="shared" si="3"/>
        <v>18.400000000000002</v>
      </c>
      <c r="P20" s="40">
        <f t="shared" si="4"/>
        <v>17.25</v>
      </c>
      <c r="Q20" s="63"/>
    </row>
    <row r="21" spans="1:17" ht="13" customHeight="1" x14ac:dyDescent="0.2">
      <c r="A21" s="18" t="s">
        <v>66</v>
      </c>
      <c r="B21" s="43">
        <v>0</v>
      </c>
      <c r="C21" s="63"/>
      <c r="D21" s="46">
        <f t="shared" si="5"/>
        <v>0</v>
      </c>
      <c r="E21" s="22"/>
      <c r="F21" s="18" t="s">
        <v>67</v>
      </c>
      <c r="G21" s="44"/>
      <c r="H21" s="44"/>
      <c r="I21" s="45">
        <v>0</v>
      </c>
      <c r="J21" s="36">
        <f t="shared" si="0"/>
        <v>0</v>
      </c>
      <c r="K21" s="37">
        <f t="shared" si="1"/>
        <v>0</v>
      </c>
      <c r="L21" s="43">
        <v>64</v>
      </c>
      <c r="M21" s="39">
        <f t="shared" si="2"/>
        <v>0</v>
      </c>
      <c r="N21" s="63"/>
      <c r="O21" s="40">
        <f t="shared" si="3"/>
        <v>51.2</v>
      </c>
      <c r="P21" s="40">
        <f t="shared" si="4"/>
        <v>48</v>
      </c>
      <c r="Q21" s="63"/>
    </row>
    <row r="22" spans="1:17" ht="13" customHeight="1" x14ac:dyDescent="0.2">
      <c r="A22" s="18" t="s">
        <v>68</v>
      </c>
      <c r="B22" s="45">
        <v>0</v>
      </c>
      <c r="C22" s="63"/>
      <c r="D22" s="46">
        <f t="shared" si="5"/>
        <v>0</v>
      </c>
      <c r="E22" s="22"/>
      <c r="F22" s="18" t="s">
        <v>69</v>
      </c>
      <c r="G22" s="44"/>
      <c r="H22" s="63"/>
      <c r="I22" s="45">
        <v>0</v>
      </c>
      <c r="J22" s="36">
        <f t="shared" si="0"/>
        <v>0</v>
      </c>
      <c r="K22" s="37">
        <f t="shared" si="1"/>
        <v>0</v>
      </c>
      <c r="L22" s="43">
        <v>41</v>
      </c>
      <c r="M22" s="39">
        <f t="shared" si="2"/>
        <v>0</v>
      </c>
      <c r="N22" s="63"/>
      <c r="O22" s="40">
        <f t="shared" si="3"/>
        <v>32.800000000000004</v>
      </c>
      <c r="P22" s="40">
        <f t="shared" si="4"/>
        <v>30.75</v>
      </c>
      <c r="Q22" s="63"/>
    </row>
    <row r="23" spans="1:17" ht="13" customHeight="1" x14ac:dyDescent="0.2">
      <c r="A23" s="18" t="s">
        <v>70</v>
      </c>
      <c r="B23" s="45">
        <v>0</v>
      </c>
      <c r="C23" s="63"/>
      <c r="D23" s="46">
        <f t="shared" si="5"/>
        <v>0</v>
      </c>
      <c r="E23" s="22"/>
      <c r="F23" s="18" t="s">
        <v>71</v>
      </c>
      <c r="G23" s="44"/>
      <c r="H23" s="63"/>
      <c r="I23" s="45">
        <v>0</v>
      </c>
      <c r="J23" s="36">
        <f t="shared" si="0"/>
        <v>0</v>
      </c>
      <c r="K23" s="37">
        <f t="shared" si="1"/>
        <v>0</v>
      </c>
      <c r="L23" s="43">
        <v>0</v>
      </c>
      <c r="M23" s="39">
        <f t="shared" si="2"/>
        <v>0</v>
      </c>
      <c r="N23" s="63"/>
      <c r="O23" s="40">
        <f t="shared" si="3"/>
        <v>0</v>
      </c>
      <c r="P23" s="40">
        <f t="shared" si="4"/>
        <v>0</v>
      </c>
      <c r="Q23" s="63"/>
    </row>
    <row r="24" spans="1:17" ht="13" customHeight="1" x14ac:dyDescent="0.2">
      <c r="A24" s="18" t="s">
        <v>72</v>
      </c>
      <c r="B24" s="45">
        <v>0</v>
      </c>
      <c r="C24" s="63"/>
      <c r="D24" s="46">
        <f t="shared" si="5"/>
        <v>0</v>
      </c>
      <c r="E24" s="22"/>
      <c r="F24" s="18" t="s">
        <v>73</v>
      </c>
      <c r="G24" s="44"/>
      <c r="H24" s="63"/>
      <c r="I24" s="45">
        <v>0</v>
      </c>
      <c r="J24" s="36">
        <f t="shared" si="0"/>
        <v>0</v>
      </c>
      <c r="K24" s="37">
        <f t="shared" si="1"/>
        <v>0</v>
      </c>
      <c r="L24" s="43">
        <v>80</v>
      </c>
      <c r="M24" s="39">
        <f t="shared" si="2"/>
        <v>0</v>
      </c>
      <c r="N24" s="63"/>
      <c r="O24" s="40">
        <f t="shared" si="3"/>
        <v>64</v>
      </c>
      <c r="P24" s="40">
        <f t="shared" si="4"/>
        <v>60</v>
      </c>
      <c r="Q24" s="63"/>
    </row>
    <row r="25" spans="1:17" ht="13" customHeight="1" x14ac:dyDescent="0.2">
      <c r="A25" s="18" t="s">
        <v>74</v>
      </c>
      <c r="B25" s="45">
        <v>0</v>
      </c>
      <c r="C25" s="63"/>
      <c r="D25" s="46">
        <f t="shared" si="5"/>
        <v>0</v>
      </c>
      <c r="E25" s="22"/>
      <c r="F25" s="18" t="s">
        <v>75</v>
      </c>
      <c r="G25" s="44"/>
      <c r="H25" s="63"/>
      <c r="I25" s="45">
        <v>0</v>
      </c>
      <c r="J25" s="36">
        <f t="shared" si="0"/>
        <v>0</v>
      </c>
      <c r="K25" s="37">
        <f t="shared" si="1"/>
        <v>0</v>
      </c>
      <c r="L25" s="43">
        <v>0</v>
      </c>
      <c r="M25" s="39">
        <f t="shared" si="2"/>
        <v>0</v>
      </c>
      <c r="N25" s="73"/>
      <c r="O25" s="40">
        <f t="shared" si="3"/>
        <v>0</v>
      </c>
      <c r="P25" s="40">
        <f t="shared" si="4"/>
        <v>0</v>
      </c>
      <c r="Q25" s="63"/>
    </row>
    <row r="26" spans="1:17" ht="13" customHeight="1" x14ac:dyDescent="0.2">
      <c r="A26" s="18" t="s">
        <v>76</v>
      </c>
      <c r="B26" s="45">
        <v>0</v>
      </c>
      <c r="C26" s="63"/>
      <c r="D26" s="46">
        <f t="shared" si="5"/>
        <v>0</v>
      </c>
      <c r="E26" s="22"/>
      <c r="F26" s="18" t="s">
        <v>77</v>
      </c>
      <c r="G26" s="44"/>
      <c r="H26" s="63"/>
      <c r="I26" s="45">
        <v>0</v>
      </c>
      <c r="J26" s="36">
        <f t="shared" si="0"/>
        <v>0</v>
      </c>
      <c r="K26" s="37">
        <f t="shared" si="1"/>
        <v>0</v>
      </c>
      <c r="L26" s="43">
        <v>55</v>
      </c>
      <c r="M26" s="39">
        <f t="shared" si="2"/>
        <v>0</v>
      </c>
      <c r="N26" s="73"/>
      <c r="O26" s="40">
        <f t="shared" si="3"/>
        <v>44</v>
      </c>
      <c r="P26" s="40">
        <f t="shared" si="4"/>
        <v>41.25</v>
      </c>
      <c r="Q26" s="63"/>
    </row>
    <row r="27" spans="1:17" ht="13" customHeight="1" x14ac:dyDescent="0.2">
      <c r="A27" s="18" t="s">
        <v>78</v>
      </c>
      <c r="B27" s="45">
        <v>0</v>
      </c>
      <c r="C27" s="63"/>
      <c r="D27" s="46">
        <f t="shared" si="5"/>
        <v>0</v>
      </c>
      <c r="E27" s="22"/>
      <c r="F27" s="18" t="s">
        <v>79</v>
      </c>
      <c r="G27" s="44"/>
      <c r="H27" s="63"/>
      <c r="I27" s="45">
        <v>0</v>
      </c>
      <c r="J27" s="36">
        <f t="shared" si="0"/>
        <v>0</v>
      </c>
      <c r="K27" s="37">
        <f t="shared" si="1"/>
        <v>0</v>
      </c>
      <c r="L27" s="43">
        <v>13</v>
      </c>
      <c r="M27" s="39">
        <f t="shared" si="2"/>
        <v>0</v>
      </c>
      <c r="N27" s="71"/>
      <c r="O27" s="40">
        <f t="shared" si="3"/>
        <v>10.4</v>
      </c>
      <c r="P27" s="40">
        <f t="shared" si="4"/>
        <v>9.75</v>
      </c>
      <c r="Q27" s="63"/>
    </row>
    <row r="28" spans="1:17" ht="13" customHeight="1" x14ac:dyDescent="0.2">
      <c r="A28" s="18" t="s">
        <v>80</v>
      </c>
      <c r="B28" s="45">
        <v>0</v>
      </c>
      <c r="C28" s="63"/>
      <c r="D28" s="46">
        <f t="shared" si="5"/>
        <v>0</v>
      </c>
      <c r="E28" s="22"/>
      <c r="F28" s="18" t="s">
        <v>81</v>
      </c>
      <c r="G28" s="44"/>
      <c r="H28" s="63"/>
      <c r="I28" s="45">
        <v>0</v>
      </c>
      <c r="J28" s="36">
        <f t="shared" si="0"/>
        <v>0</v>
      </c>
      <c r="K28" s="37">
        <f t="shared" si="1"/>
        <v>0</v>
      </c>
      <c r="L28" s="43">
        <v>6</v>
      </c>
      <c r="M28" s="39">
        <f t="shared" si="2"/>
        <v>0</v>
      </c>
      <c r="N28" s="63"/>
      <c r="O28" s="40">
        <f t="shared" si="3"/>
        <v>4.8000000000000007</v>
      </c>
      <c r="P28" s="40">
        <f t="shared" si="4"/>
        <v>4.5</v>
      </c>
      <c r="Q28" s="63"/>
    </row>
    <row r="29" spans="1:17" ht="13" customHeight="1" x14ac:dyDescent="0.2">
      <c r="A29" s="18" t="s">
        <v>82</v>
      </c>
      <c r="B29" s="45">
        <v>0</v>
      </c>
      <c r="C29" s="63"/>
      <c r="D29" s="46">
        <f t="shared" si="5"/>
        <v>0</v>
      </c>
      <c r="E29" s="22"/>
      <c r="F29" s="18" t="s">
        <v>83</v>
      </c>
      <c r="G29" s="44"/>
      <c r="H29" s="63"/>
      <c r="I29" s="45">
        <v>0</v>
      </c>
      <c r="J29" s="36">
        <f t="shared" si="0"/>
        <v>0</v>
      </c>
      <c r="K29" s="37">
        <f t="shared" si="1"/>
        <v>0</v>
      </c>
      <c r="L29" s="43"/>
      <c r="M29" s="39">
        <f t="shared" si="2"/>
        <v>0</v>
      </c>
      <c r="N29" s="71"/>
      <c r="O29" s="40">
        <f t="shared" si="3"/>
        <v>0</v>
      </c>
      <c r="P29" s="40">
        <f t="shared" si="4"/>
        <v>0</v>
      </c>
      <c r="Q29" s="63"/>
    </row>
    <row r="30" spans="1:17" ht="13" customHeight="1" x14ac:dyDescent="0.2">
      <c r="A30" s="18" t="s">
        <v>84</v>
      </c>
      <c r="B30" s="45">
        <v>0</v>
      </c>
      <c r="C30" s="63"/>
      <c r="D30" s="46">
        <f t="shared" si="5"/>
        <v>0</v>
      </c>
      <c r="E30" s="22"/>
      <c r="F30" s="18" t="s">
        <v>85</v>
      </c>
      <c r="G30" s="44"/>
      <c r="H30" s="63"/>
      <c r="I30" s="45">
        <v>0</v>
      </c>
      <c r="J30" s="36">
        <f t="shared" si="0"/>
        <v>0</v>
      </c>
      <c r="K30" s="37">
        <f t="shared" si="1"/>
        <v>0</v>
      </c>
      <c r="L30" s="43"/>
      <c r="M30" s="39">
        <f t="shared" si="2"/>
        <v>0</v>
      </c>
      <c r="N30" s="73"/>
      <c r="O30" s="40">
        <f t="shared" si="3"/>
        <v>0</v>
      </c>
      <c r="P30" s="40">
        <f t="shared" si="4"/>
        <v>0</v>
      </c>
      <c r="Q30" s="63"/>
    </row>
    <row r="31" spans="1:17" ht="13" customHeight="1" x14ac:dyDescent="0.2">
      <c r="A31" s="18"/>
      <c r="B31" s="45">
        <v>0</v>
      </c>
      <c r="C31" s="63"/>
      <c r="D31" s="46">
        <f t="shared" si="5"/>
        <v>0</v>
      </c>
      <c r="E31" s="22"/>
      <c r="F31" s="18" t="s">
        <v>86</v>
      </c>
      <c r="G31" s="44"/>
      <c r="H31" s="63"/>
      <c r="I31" s="45">
        <v>0</v>
      </c>
      <c r="J31" s="36">
        <f t="shared" si="0"/>
        <v>0</v>
      </c>
      <c r="K31" s="37">
        <f t="shared" si="1"/>
        <v>0</v>
      </c>
      <c r="L31" s="43">
        <v>5</v>
      </c>
      <c r="M31" s="39">
        <f t="shared" si="2"/>
        <v>0</v>
      </c>
      <c r="N31" s="73"/>
      <c r="O31" s="40">
        <f t="shared" si="3"/>
        <v>4</v>
      </c>
      <c r="P31" s="40">
        <f t="shared" si="4"/>
        <v>3.75</v>
      </c>
      <c r="Q31" s="63"/>
    </row>
    <row r="32" spans="1:17" ht="13" customHeight="1" x14ac:dyDescent="0.2">
      <c r="A32" s="63"/>
      <c r="B32" s="45">
        <v>0</v>
      </c>
      <c r="C32" s="63"/>
      <c r="D32" s="46">
        <f t="shared" si="5"/>
        <v>0</v>
      </c>
      <c r="E32" s="22"/>
      <c r="F32" s="18" t="s">
        <v>87</v>
      </c>
      <c r="G32" s="44"/>
      <c r="H32" s="63"/>
      <c r="I32" s="45">
        <v>0</v>
      </c>
      <c r="J32" s="36">
        <f t="shared" si="0"/>
        <v>0</v>
      </c>
      <c r="K32" s="37">
        <f t="shared" si="1"/>
        <v>0</v>
      </c>
      <c r="L32" s="43">
        <v>25</v>
      </c>
      <c r="M32" s="39">
        <f t="shared" si="2"/>
        <v>0</v>
      </c>
      <c r="N32" s="63"/>
      <c r="O32" s="40">
        <f t="shared" si="3"/>
        <v>20</v>
      </c>
      <c r="P32" s="40">
        <f t="shared" si="4"/>
        <v>18.75</v>
      </c>
      <c r="Q32" s="63"/>
    </row>
    <row r="33" spans="1:17" ht="13" customHeight="1" x14ac:dyDescent="0.2">
      <c r="A33" s="18"/>
      <c r="B33" s="45">
        <v>0</v>
      </c>
      <c r="C33" s="63"/>
      <c r="D33" s="46">
        <f t="shared" si="5"/>
        <v>0</v>
      </c>
      <c r="E33" s="22"/>
      <c r="F33" s="18" t="s">
        <v>88</v>
      </c>
      <c r="G33" s="44"/>
      <c r="H33" s="63"/>
      <c r="I33" s="45">
        <v>0</v>
      </c>
      <c r="J33" s="36">
        <f t="shared" si="0"/>
        <v>0</v>
      </c>
      <c r="K33" s="37">
        <f t="shared" si="1"/>
        <v>0</v>
      </c>
      <c r="L33" s="43">
        <v>0</v>
      </c>
      <c r="M33" s="39">
        <f t="shared" si="2"/>
        <v>0</v>
      </c>
      <c r="N33" s="73"/>
      <c r="O33" s="40">
        <f t="shared" si="3"/>
        <v>0</v>
      </c>
      <c r="P33" s="40">
        <f t="shared" si="4"/>
        <v>0</v>
      </c>
      <c r="Q33" s="63"/>
    </row>
    <row r="34" spans="1:17" ht="13" customHeight="1" x14ac:dyDescent="0.2">
      <c r="A34" s="63"/>
      <c r="B34" s="45">
        <v>0</v>
      </c>
      <c r="C34" s="63"/>
      <c r="D34" s="46">
        <f t="shared" si="5"/>
        <v>0</v>
      </c>
      <c r="E34" s="22"/>
      <c r="F34" s="18" t="s">
        <v>89</v>
      </c>
      <c r="G34" s="44"/>
      <c r="H34" s="63"/>
      <c r="I34" s="45">
        <v>0</v>
      </c>
      <c r="J34" s="36">
        <f t="shared" si="0"/>
        <v>0</v>
      </c>
      <c r="K34" s="37">
        <f t="shared" si="1"/>
        <v>0</v>
      </c>
      <c r="L34" s="43"/>
      <c r="M34" s="39">
        <f t="shared" si="2"/>
        <v>0</v>
      </c>
      <c r="N34" s="73"/>
      <c r="O34" s="40">
        <f t="shared" si="3"/>
        <v>0</v>
      </c>
      <c r="P34" s="40">
        <f t="shared" si="4"/>
        <v>0</v>
      </c>
      <c r="Q34" s="63"/>
    </row>
    <row r="35" spans="1:17" ht="13" customHeight="1" x14ac:dyDescent="0.2">
      <c r="A35" s="18"/>
      <c r="B35" s="45">
        <v>0</v>
      </c>
      <c r="C35" s="63"/>
      <c r="D35" s="46">
        <f t="shared" si="5"/>
        <v>0</v>
      </c>
      <c r="E35" s="22"/>
      <c r="F35" s="18" t="s">
        <v>90</v>
      </c>
      <c r="G35" s="44"/>
      <c r="H35" s="63"/>
      <c r="I35" s="45">
        <v>0</v>
      </c>
      <c r="J35" s="36">
        <f t="shared" si="0"/>
        <v>0</v>
      </c>
      <c r="K35" s="37">
        <f t="shared" si="1"/>
        <v>0</v>
      </c>
      <c r="L35" s="43"/>
      <c r="M35" s="39">
        <f t="shared" si="2"/>
        <v>0</v>
      </c>
      <c r="N35" s="63"/>
      <c r="O35" s="40">
        <f t="shared" si="3"/>
        <v>0</v>
      </c>
      <c r="P35" s="40">
        <f t="shared" si="4"/>
        <v>0</v>
      </c>
      <c r="Q35" s="63"/>
    </row>
    <row r="36" spans="1:17" ht="13" customHeight="1" x14ac:dyDescent="0.2">
      <c r="A36" s="63"/>
      <c r="B36" s="45">
        <v>0</v>
      </c>
      <c r="C36" s="63"/>
      <c r="D36" s="46">
        <f t="shared" si="5"/>
        <v>0</v>
      </c>
      <c r="E36" s="22"/>
      <c r="F36" s="18" t="s">
        <v>91</v>
      </c>
      <c r="G36" s="44"/>
      <c r="H36" s="63"/>
      <c r="I36" s="45">
        <v>0</v>
      </c>
      <c r="J36" s="36">
        <f t="shared" si="0"/>
        <v>0</v>
      </c>
      <c r="K36" s="37">
        <f t="shared" si="1"/>
        <v>0</v>
      </c>
      <c r="L36" s="43"/>
      <c r="M36" s="39">
        <f t="shared" si="2"/>
        <v>0</v>
      </c>
      <c r="N36" s="63"/>
      <c r="O36" s="40">
        <f t="shared" si="3"/>
        <v>0</v>
      </c>
      <c r="P36" s="40">
        <f t="shared" si="4"/>
        <v>0</v>
      </c>
      <c r="Q36" s="63"/>
    </row>
    <row r="37" spans="1:17" ht="13" customHeight="1" x14ac:dyDescent="0.2">
      <c r="A37" s="63"/>
      <c r="B37" s="45">
        <v>0</v>
      </c>
      <c r="C37" s="63"/>
      <c r="D37" s="46">
        <f t="shared" si="5"/>
        <v>0</v>
      </c>
      <c r="E37" s="22"/>
      <c r="F37" s="18" t="s">
        <v>92</v>
      </c>
      <c r="G37" s="44"/>
      <c r="H37" s="63"/>
      <c r="I37" s="45">
        <v>0</v>
      </c>
      <c r="J37" s="36">
        <f t="shared" si="0"/>
        <v>0</v>
      </c>
      <c r="K37" s="37">
        <f t="shared" si="1"/>
        <v>0</v>
      </c>
      <c r="L37" s="43">
        <v>5</v>
      </c>
      <c r="M37" s="39">
        <f t="shared" si="2"/>
        <v>0</v>
      </c>
      <c r="N37" s="63"/>
      <c r="O37" s="40">
        <f t="shared" si="3"/>
        <v>4</v>
      </c>
      <c r="P37" s="40">
        <f t="shared" si="4"/>
        <v>3.75</v>
      </c>
      <c r="Q37" s="63"/>
    </row>
    <row r="38" spans="1:17" ht="13" customHeight="1" x14ac:dyDescent="0.2">
      <c r="A38" s="63"/>
      <c r="B38" s="45">
        <v>0</v>
      </c>
      <c r="C38" s="63"/>
      <c r="D38" s="46">
        <f t="shared" si="5"/>
        <v>0</v>
      </c>
      <c r="E38" s="22"/>
      <c r="F38" s="18" t="s">
        <v>93</v>
      </c>
      <c r="G38" s="44"/>
      <c r="H38" s="63"/>
      <c r="I38" s="45">
        <v>0</v>
      </c>
      <c r="J38" s="36">
        <f t="shared" si="0"/>
        <v>0</v>
      </c>
      <c r="K38" s="37">
        <f t="shared" si="1"/>
        <v>0</v>
      </c>
      <c r="L38" s="43">
        <v>10</v>
      </c>
      <c r="M38" s="39">
        <f t="shared" si="2"/>
        <v>0</v>
      </c>
      <c r="N38" s="71"/>
      <c r="O38" s="40">
        <f t="shared" si="3"/>
        <v>8</v>
      </c>
      <c r="P38" s="40">
        <f t="shared" si="4"/>
        <v>7.5</v>
      </c>
      <c r="Q38" s="63"/>
    </row>
    <row r="39" spans="1:17" ht="13" customHeight="1" x14ac:dyDescent="0.2">
      <c r="A39" s="63"/>
      <c r="B39" s="45">
        <v>0</v>
      </c>
      <c r="C39" s="63"/>
      <c r="D39" s="46">
        <f t="shared" si="5"/>
        <v>0</v>
      </c>
      <c r="E39" s="22"/>
      <c r="F39" s="18" t="s">
        <v>94</v>
      </c>
      <c r="G39" s="44"/>
      <c r="H39" s="63"/>
      <c r="I39" s="45">
        <v>0</v>
      </c>
      <c r="J39" s="36">
        <f t="shared" si="0"/>
        <v>0</v>
      </c>
      <c r="K39" s="37">
        <f t="shared" si="1"/>
        <v>0</v>
      </c>
      <c r="L39" s="43"/>
      <c r="M39" s="39">
        <f t="shared" si="2"/>
        <v>0</v>
      </c>
      <c r="N39" s="63"/>
      <c r="O39" s="40">
        <f t="shared" si="3"/>
        <v>0</v>
      </c>
      <c r="P39" s="40">
        <f t="shared" si="4"/>
        <v>0</v>
      </c>
      <c r="Q39" s="63"/>
    </row>
    <row r="40" spans="1:17" ht="13" customHeight="1" x14ac:dyDescent="0.2">
      <c r="A40" s="63"/>
      <c r="B40" s="45">
        <v>0</v>
      </c>
      <c r="C40" s="63"/>
      <c r="D40" s="46">
        <f t="shared" si="5"/>
        <v>0</v>
      </c>
      <c r="E40" s="22"/>
      <c r="F40" s="18" t="s">
        <v>95</v>
      </c>
      <c r="G40" s="44"/>
      <c r="H40" s="63"/>
      <c r="I40" s="45">
        <v>0</v>
      </c>
      <c r="J40" s="36">
        <f t="shared" si="0"/>
        <v>0</v>
      </c>
      <c r="K40" s="37">
        <f t="shared" si="1"/>
        <v>0</v>
      </c>
      <c r="L40" s="43">
        <v>210</v>
      </c>
      <c r="M40" s="39">
        <f t="shared" si="2"/>
        <v>0</v>
      </c>
      <c r="N40" s="63"/>
      <c r="O40" s="40">
        <f t="shared" si="3"/>
        <v>168</v>
      </c>
      <c r="P40" s="40">
        <f t="shared" si="4"/>
        <v>157.5</v>
      </c>
      <c r="Q40" s="63"/>
    </row>
    <row r="41" spans="1:17" ht="13" customHeight="1" x14ac:dyDescent="0.2">
      <c r="A41" s="63"/>
      <c r="B41" s="45">
        <v>0</v>
      </c>
      <c r="C41" s="63"/>
      <c r="D41" s="46">
        <f t="shared" si="5"/>
        <v>0</v>
      </c>
      <c r="E41" s="22"/>
      <c r="F41" s="18" t="s">
        <v>96</v>
      </c>
      <c r="G41" s="44"/>
      <c r="H41" s="63"/>
      <c r="I41" s="45">
        <v>0</v>
      </c>
      <c r="J41" s="36">
        <f t="shared" si="0"/>
        <v>0</v>
      </c>
      <c r="K41" s="37">
        <f t="shared" si="1"/>
        <v>0</v>
      </c>
      <c r="L41" s="43">
        <v>30</v>
      </c>
      <c r="M41" s="39">
        <f t="shared" si="2"/>
        <v>0</v>
      </c>
      <c r="N41" s="63"/>
      <c r="O41" s="40">
        <f t="shared" si="3"/>
        <v>24</v>
      </c>
      <c r="P41" s="40">
        <f t="shared" si="4"/>
        <v>22.5</v>
      </c>
      <c r="Q41" s="63"/>
    </row>
    <row r="42" spans="1:17" ht="13" customHeight="1" x14ac:dyDescent="0.2">
      <c r="A42" s="63"/>
      <c r="B42" s="45">
        <v>0</v>
      </c>
      <c r="C42" s="63"/>
      <c r="D42" s="46">
        <f t="shared" si="5"/>
        <v>0</v>
      </c>
      <c r="E42" s="22"/>
      <c r="F42" s="47" t="s">
        <v>97</v>
      </c>
      <c r="G42" s="44"/>
      <c r="H42" s="63"/>
      <c r="I42" s="45">
        <v>0</v>
      </c>
      <c r="J42" s="36">
        <f t="shared" si="0"/>
        <v>0</v>
      </c>
      <c r="K42" s="37">
        <f t="shared" si="1"/>
        <v>0</v>
      </c>
      <c r="L42" s="43">
        <v>6</v>
      </c>
      <c r="M42" s="39">
        <f t="shared" si="2"/>
        <v>0</v>
      </c>
      <c r="N42" s="63"/>
      <c r="O42" s="40">
        <f t="shared" si="3"/>
        <v>4.8000000000000007</v>
      </c>
      <c r="P42" s="40">
        <f t="shared" si="4"/>
        <v>4.5</v>
      </c>
      <c r="Q42" s="63"/>
    </row>
    <row r="43" spans="1:17" ht="13" customHeight="1" x14ac:dyDescent="0.2">
      <c r="A43" s="22" t="s">
        <v>98</v>
      </c>
      <c r="B43" s="45">
        <v>0</v>
      </c>
      <c r="C43" s="63"/>
      <c r="D43" s="46">
        <f t="shared" si="5"/>
        <v>0</v>
      </c>
      <c r="E43" s="22"/>
      <c r="F43" s="18" t="s">
        <v>99</v>
      </c>
      <c r="G43" s="44"/>
      <c r="H43" s="63"/>
      <c r="I43" s="45">
        <v>0</v>
      </c>
      <c r="J43" s="36">
        <f t="shared" si="0"/>
        <v>0</v>
      </c>
      <c r="K43" s="37">
        <f t="shared" si="1"/>
        <v>0</v>
      </c>
      <c r="L43" s="43">
        <f>H6*H44</f>
        <v>0</v>
      </c>
      <c r="M43" s="39">
        <f t="shared" si="2"/>
        <v>0</v>
      </c>
      <c r="N43" s="63"/>
      <c r="O43" s="40">
        <f t="shared" si="3"/>
        <v>0</v>
      </c>
      <c r="P43" s="40">
        <f t="shared" si="4"/>
        <v>0</v>
      </c>
      <c r="Q43" s="63"/>
    </row>
    <row r="44" spans="1:17" ht="13" customHeight="1" x14ac:dyDescent="0.2">
      <c r="A44" s="22" t="s">
        <v>100</v>
      </c>
      <c r="B44" s="45">
        <v>0</v>
      </c>
      <c r="C44" s="63"/>
      <c r="D44" s="46">
        <f t="shared" si="5"/>
        <v>0</v>
      </c>
      <c r="E44" s="22"/>
      <c r="F44" s="18" t="s">
        <v>101</v>
      </c>
      <c r="G44" s="44"/>
      <c r="H44" s="62"/>
      <c r="I44" s="45">
        <v>0</v>
      </c>
      <c r="J44" s="36">
        <f t="shared" si="0"/>
        <v>0</v>
      </c>
      <c r="K44" s="37">
        <f t="shared" si="1"/>
        <v>0</v>
      </c>
      <c r="L44" s="43"/>
      <c r="M44" s="39">
        <f t="shared" si="2"/>
        <v>0</v>
      </c>
      <c r="N44" s="63"/>
      <c r="O44" s="40">
        <f t="shared" si="3"/>
        <v>0</v>
      </c>
      <c r="P44" s="40">
        <f t="shared" si="4"/>
        <v>0</v>
      </c>
      <c r="Q44" s="63"/>
    </row>
    <row r="45" spans="1:17" ht="13" customHeight="1" x14ac:dyDescent="0.2">
      <c r="A45" s="24" t="s">
        <v>102</v>
      </c>
      <c r="B45" s="48">
        <f>SUM(B16:B44)</f>
        <v>500000</v>
      </c>
      <c r="C45" s="63"/>
      <c r="D45" s="49">
        <f>SUM(D16:D44)</f>
        <v>1</v>
      </c>
      <c r="E45" s="22"/>
      <c r="F45" s="22"/>
      <c r="G45" s="44"/>
      <c r="H45" s="24" t="s">
        <v>103</v>
      </c>
      <c r="I45" s="28">
        <f>SUM(I13:I44)</f>
        <v>247000</v>
      </c>
      <c r="J45" s="49">
        <f>SUM(J14:J44)</f>
        <v>1</v>
      </c>
      <c r="K45" s="50">
        <f>SUM(K14:K44)</f>
        <v>988</v>
      </c>
      <c r="L45" s="51">
        <f>SUM(L14:L44)</f>
        <v>665</v>
      </c>
      <c r="M45" s="63"/>
      <c r="N45" s="63"/>
      <c r="O45" s="52">
        <f>SUM(O14:O44)</f>
        <v>532</v>
      </c>
      <c r="P45" s="52">
        <f>SUM(P14:P44)</f>
        <v>498.75</v>
      </c>
      <c r="Q45" s="63"/>
    </row>
    <row r="46" spans="1:17" ht="13" customHeight="1" x14ac:dyDescent="0.2">
      <c r="A46" s="14" t="s">
        <v>104</v>
      </c>
      <c r="B46" s="44"/>
      <c r="C46" s="53"/>
      <c r="D46" s="26"/>
      <c r="E46" s="22"/>
      <c r="F46" s="22"/>
      <c r="G46" s="44"/>
      <c r="H46" s="24" t="s">
        <v>105</v>
      </c>
      <c r="I46" s="28">
        <f>E3/E2</f>
        <v>50000</v>
      </c>
      <c r="J46" s="63"/>
      <c r="K46" s="63"/>
      <c r="L46" s="63"/>
      <c r="M46" s="63"/>
      <c r="N46" s="63"/>
      <c r="O46" s="54"/>
      <c r="P46" s="14"/>
      <c r="Q46" s="63"/>
    </row>
    <row r="47" spans="1:17" ht="13" customHeight="1" x14ac:dyDescent="0.2">
      <c r="A47" s="63"/>
      <c r="B47" s="24" t="s">
        <v>106</v>
      </c>
      <c r="C47" s="55">
        <f>B45-I45</f>
        <v>253000</v>
      </c>
      <c r="D47" s="56">
        <f>C47/E11</f>
        <v>5.1632653061224491E-2</v>
      </c>
      <c r="E47" s="22"/>
      <c r="F47" s="22"/>
      <c r="G47" s="44"/>
      <c r="H47" s="24" t="s">
        <v>107</v>
      </c>
      <c r="I47" s="28">
        <f>(E5-G14)/E2</f>
        <v>24000</v>
      </c>
      <c r="J47" s="63"/>
      <c r="K47" s="63"/>
      <c r="L47" s="63"/>
      <c r="M47" s="63"/>
      <c r="N47" s="63"/>
      <c r="O47" s="18"/>
      <c r="P47" s="63"/>
      <c r="Q47" s="63"/>
    </row>
    <row r="48" spans="1:17" ht="13" customHeight="1" x14ac:dyDescent="0.2">
      <c r="A48" s="63"/>
      <c r="B48" s="24" t="s">
        <v>108</v>
      </c>
      <c r="C48" s="45">
        <v>0</v>
      </c>
      <c r="D48" s="26"/>
      <c r="E48" s="22"/>
      <c r="F48" s="22"/>
      <c r="G48" s="44"/>
      <c r="H48" s="24" t="s">
        <v>109</v>
      </c>
      <c r="I48" s="57">
        <f>C47/E11</f>
        <v>5.1632653061224491E-2</v>
      </c>
      <c r="J48" s="63"/>
      <c r="K48" s="63"/>
      <c r="L48" s="63"/>
      <c r="M48" s="63"/>
      <c r="N48" s="63"/>
      <c r="O48" s="18"/>
      <c r="P48" s="63"/>
      <c r="Q48" s="63"/>
    </row>
    <row r="49" spans="1:17" ht="13" customHeight="1" x14ac:dyDescent="0.2">
      <c r="A49" s="63"/>
      <c r="B49" s="24" t="s">
        <v>110</v>
      </c>
      <c r="C49" s="55">
        <f>C47-C48</f>
        <v>253000</v>
      </c>
      <c r="D49" s="63"/>
      <c r="E49" s="63"/>
      <c r="F49" s="18" t="s">
        <v>111</v>
      </c>
      <c r="G49" s="19">
        <v>3000</v>
      </c>
      <c r="H49" s="43">
        <v>20</v>
      </c>
      <c r="I49" s="28">
        <f>G49*H49</f>
        <v>60000</v>
      </c>
      <c r="J49" s="63"/>
      <c r="K49" s="63"/>
      <c r="L49" s="63"/>
      <c r="M49" s="63"/>
      <c r="N49" s="58"/>
      <c r="O49" s="59"/>
      <c r="P49" s="63"/>
      <c r="Q49" s="63"/>
    </row>
    <row r="50" spans="1:17" ht="13" customHeight="1" x14ac:dyDescent="0.2">
      <c r="A50" s="13"/>
      <c r="B50" s="24" t="s">
        <v>112</v>
      </c>
      <c r="C50" s="55">
        <f>C49/E2</f>
        <v>2530</v>
      </c>
      <c r="D50" s="63"/>
      <c r="E50" s="63"/>
      <c r="F50" s="18"/>
      <c r="G50" s="63"/>
      <c r="H50" s="63"/>
      <c r="I50" s="63"/>
      <c r="J50" s="63"/>
      <c r="K50" s="63"/>
      <c r="L50" s="18"/>
      <c r="M50" s="18"/>
      <c r="N50" s="63"/>
      <c r="O50" s="63"/>
      <c r="P50" s="63"/>
      <c r="Q50" s="63"/>
    </row>
    <row r="51" spans="1:17" ht="13" customHeight="1" x14ac:dyDescent="0.2">
      <c r="A51" s="13"/>
      <c r="B51" s="24" t="s">
        <v>113</v>
      </c>
      <c r="C51" s="55">
        <f>C49/G6</f>
        <v>1012</v>
      </c>
      <c r="D51" s="63"/>
      <c r="E51" s="63"/>
      <c r="F51" s="60"/>
      <c r="G51" s="63"/>
      <c r="H51" s="63"/>
      <c r="I51" s="63"/>
      <c r="J51" s="63"/>
      <c r="K51" s="63"/>
      <c r="L51" s="18"/>
      <c r="M51" s="18"/>
      <c r="N51" s="63"/>
      <c r="O51" s="63"/>
      <c r="P51" s="63"/>
      <c r="Q51" s="63"/>
    </row>
    <row r="52" spans="1:17" ht="13" customHeight="1" x14ac:dyDescent="0.2">
      <c r="A52" s="63"/>
      <c r="B52" s="24" t="s">
        <v>114</v>
      </c>
      <c r="C52" s="61"/>
      <c r="D52" s="63"/>
      <c r="E52" s="63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conditionalFormatting sqref="K14:K45 C15 B16">
    <cfRule type="cellIs" dxfId="0" priority="1" stopIfTrue="1" operator="lessThan">
      <formula>0</formula>
    </cfRule>
  </conditionalFormatting>
  <pageMargins left="0.471528" right="0.471528" top="0.471528" bottom="0.471528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2017-02-24T22:39:51Z</dcterms:modified>
</cp:coreProperties>
</file>