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Trials Pasture Ferts Crops.xls" sheetId="1" r:id="rId4"/>
  </sheets>
</workbook>
</file>

<file path=xl/sharedStrings.xml><?xml version="1.0" encoding="utf-8"?>
<sst xmlns="http://schemas.openxmlformats.org/spreadsheetml/2006/main" uniqueCount="65">
  <si>
    <t>Pasture fertiliser &amp; lime trials</t>
  </si>
  <si>
    <t>Do trials to calculate the best rates and pasture species for your farm.</t>
  </si>
  <si>
    <t xml:space="preserve">Instructions are in red. Don’t type over blue cells, they contain formulae. </t>
  </si>
  <si>
    <t>Dry Matter (DM) is eye assessed or measured before and after grazing with a PastureGauge© or see below.</t>
  </si>
  <si>
    <t>Enter yours in yellow cells.</t>
  </si>
  <si>
    <t xml:space="preserve">Delete one lime or fertiliser </t>
  </si>
  <si>
    <t>Cost/kg spread &gt;</t>
  </si>
  <si>
    <t>Control</t>
  </si>
  <si>
    <t xml:space="preserve">Enter lime or fertiliser in A. See list below.  Enter costs. </t>
  </si>
  <si>
    <t>Paddock #</t>
  </si>
  <si>
    <t>kg/ha</t>
  </si>
  <si>
    <t>Cost/ha</t>
  </si>
  <si>
    <t>Value kg DM</t>
  </si>
  <si>
    <t xml:space="preserve">Enter paddock numbers or names and item costs. </t>
  </si>
  <si>
    <t>kg or lb before</t>
  </si>
  <si>
    <t>After</t>
  </si>
  <si>
    <t>Yield</t>
  </si>
  <si>
    <t>Total DM</t>
  </si>
  <si>
    <t>Before</t>
  </si>
  <si>
    <t>Extra cost/ha&gt;</t>
  </si>
  <si>
    <t xml:space="preserve">Change the descriptions in this row to suit your trial.  See list below. </t>
  </si>
  <si>
    <t>Enter dates</t>
  </si>
  <si>
    <t>grazing</t>
  </si>
  <si>
    <t>Grazing</t>
  </si>
  <si>
    <t>/Grazing</t>
  </si>
  <si>
    <t>kg DM</t>
  </si>
  <si>
    <t>$ Gain/Loss</t>
  </si>
  <si>
    <t xml:space="preserve">Enter your dates and figures over these examples, but not over formulae. </t>
  </si>
  <si>
    <t>Don't use Cut and Paste to move figures because the computer follows the item and creates mistakes by adding the amount in twice.</t>
  </si>
  <si>
    <t xml:space="preserve">Copy and paste rows down to create more rows. </t>
  </si>
  <si>
    <t>Enter pasture species in this cell.</t>
  </si>
  <si>
    <t xml:space="preserve">Enter pasture species in A. See list below.  Enter costs. </t>
  </si>
  <si>
    <t>New Ryegrass mix</t>
  </si>
  <si>
    <t>Extra Cost/ha</t>
  </si>
  <si>
    <t xml:space="preserve">Old Pasture </t>
  </si>
  <si>
    <t>Enter your figures.</t>
  </si>
  <si>
    <t>Rate/ha</t>
  </si>
  <si>
    <t>Cost/ha Sown</t>
  </si>
  <si>
    <t>Difference</t>
  </si>
  <si>
    <t>Net cost/ha&gt;</t>
  </si>
  <si>
    <t>Date</t>
  </si>
  <si>
    <t xml:space="preserve">If a PastureGauge is not available use the very approximate scale below or cut, dry and weigh a square metre. </t>
  </si>
  <si>
    <t xml:space="preserve">In temperate controlled grazed pastures the first inch is 700 kg/ha, the second inch is 450 kg), </t>
  </si>
  <si>
    <t xml:space="preserve">third another 450, fourth another 450, then it decreases depending on species and fertility. </t>
  </si>
  <si>
    <t xml:space="preserve">Number of grazing days can be used instead of measuring the dry matter yield, but this is </t>
  </si>
  <si>
    <t xml:space="preserve">not as accurate because they can eat more of the improved and better fertilised pastures. </t>
  </si>
  <si>
    <t xml:space="preserve">You can do the following and other trials </t>
  </si>
  <si>
    <t>Fertilising</t>
  </si>
  <si>
    <t>1 kg dry matter of good clover and ryegrass pasture produces approximately -</t>
  </si>
  <si>
    <t>Liming</t>
  </si>
  <si>
    <t>Value</t>
  </si>
  <si>
    <t>New pasture species</t>
  </si>
  <si>
    <t>litre of milk</t>
  </si>
  <si>
    <t>Enter your value</t>
  </si>
  <si>
    <t>Irrigation</t>
  </si>
  <si>
    <t>kg milk fat</t>
  </si>
  <si>
    <t>Subsoiling</t>
  </si>
  <si>
    <t>kg milk solids</t>
  </si>
  <si>
    <t>Chisel ploughing versus mouldboard ploughing</t>
  </si>
  <si>
    <t>kg meat</t>
  </si>
  <si>
    <t>Drilling in new pastures</t>
  </si>
  <si>
    <t>All depending on age of animal and quality of pasture.</t>
  </si>
  <si>
    <t>Overseeding</t>
  </si>
  <si>
    <t>Weed control</t>
  </si>
  <si>
    <t>Crop comparisons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</si>
</sst>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$&quot;#,##0.00"/>
    <numFmt numFmtId="60" formatCode="&quot;$&quot;#,##0"/>
    <numFmt numFmtId="61" formatCode="d&quot;/&quot;m&quot;/&quot;yy"/>
    <numFmt numFmtId="62" formatCode="#,##0.000"/>
  </numFmts>
  <fonts count="9">
    <font>
      <sz val="10"/>
      <color indexed="8"/>
      <name val="Geneva"/>
    </font>
    <font>
      <sz val="12"/>
      <color indexed="8"/>
      <name val="Helvetica"/>
    </font>
    <font>
      <sz val="13"/>
      <color indexed="8"/>
      <name val="Geneva"/>
    </font>
    <font>
      <b val="1"/>
      <sz val="16"/>
      <color indexed="8"/>
      <name val="Times"/>
    </font>
    <font>
      <sz val="14"/>
      <color indexed="8"/>
      <name val="Times"/>
    </font>
    <font>
      <b val="1"/>
      <sz val="14"/>
      <color indexed="8"/>
      <name val="Times"/>
    </font>
    <font>
      <b val="1"/>
      <sz val="14"/>
      <color indexed="11"/>
      <name val="Times"/>
    </font>
    <font>
      <sz val="14"/>
      <color indexed="11"/>
      <name val="Times"/>
    </font>
    <font>
      <u val="single"/>
      <sz val="14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horizontal="left" vertical="bottom"/>
    </xf>
    <xf numFmtId="15" fontId="5" fillId="3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horizontal="left" vertical="bottom"/>
    </xf>
    <xf numFmtId="0" fontId="4" fillId="3" borderId="1" applyNumberFormat="1" applyFont="1" applyFill="1" applyBorder="1" applyAlignment="1" applyProtection="0">
      <alignment horizontal="right" vertical="bottom"/>
    </xf>
    <xf numFmtId="0" fontId="4" fillId="3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59" fontId="4" fillId="3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right" vertical="bottom"/>
    </xf>
    <xf numFmtId="59" fontId="4" fillId="2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bottom"/>
    </xf>
    <xf numFmtId="0" fontId="4" fillId="3" borderId="1" applyNumberFormat="1" applyFont="1" applyFill="1" applyBorder="1" applyAlignment="1" applyProtection="0">
      <alignment horizontal="center" vertical="bottom"/>
    </xf>
    <xf numFmtId="3" fontId="4" fillId="3" borderId="1" applyNumberFormat="1" applyFont="1" applyFill="1" applyBorder="1" applyAlignment="1" applyProtection="0">
      <alignment horizontal="center" vertical="bottom"/>
    </xf>
    <xf numFmtId="60" fontId="4" fillId="4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right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right" vertical="bottom"/>
    </xf>
    <xf numFmtId="49" fontId="7" fillId="2" borderId="1" applyNumberFormat="1" applyFont="1" applyFill="1" applyBorder="1" applyAlignment="1" applyProtection="0">
      <alignment horizontal="left" vertical="bottom"/>
    </xf>
    <xf numFmtId="61" fontId="4" fillId="3" borderId="1" applyNumberFormat="1" applyFont="1" applyFill="1" applyBorder="1" applyAlignment="1" applyProtection="0">
      <alignment vertical="bottom"/>
    </xf>
    <xf numFmtId="3" fontId="4" fillId="4" borderId="1" applyNumberFormat="1" applyFont="1" applyFill="1" applyBorder="1" applyAlignment="1" applyProtection="0">
      <alignment horizontal="center" vertical="bottom"/>
    </xf>
    <xf numFmtId="0" fontId="4" fillId="4" borderId="1" applyNumberFormat="1" applyFont="1" applyFill="1" applyBorder="1" applyAlignment="1" applyProtection="0">
      <alignment horizontal="center" vertical="bottom"/>
    </xf>
    <xf numFmtId="59" fontId="4" fillId="4" borderId="1" applyNumberFormat="1" applyFont="1" applyFill="1" applyBorder="1" applyAlignment="1" applyProtection="0">
      <alignment horizontal="center" vertical="bottom"/>
    </xf>
    <xf numFmtId="61" fontId="4" fillId="4" borderId="1" applyNumberFormat="1" applyFont="1" applyFill="1" applyBorder="1" applyAlignment="1" applyProtection="0">
      <alignment horizontal="right" vertical="bottom"/>
    </xf>
    <xf numFmtId="3" fontId="3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/>
    </xf>
    <xf numFmtId="60" fontId="4" fillId="3" borderId="1" applyNumberFormat="1" applyFont="1" applyFill="1" applyBorder="1" applyAlignment="1" applyProtection="0">
      <alignment horizontal="center" vertical="bottom"/>
    </xf>
    <xf numFmtId="61" fontId="4" fillId="4" borderId="1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left" vertical="bottom"/>
    </xf>
    <xf numFmtId="62" fontId="4" fillId="4" borderId="1" applyNumberFormat="1" applyFont="1" applyFill="1" applyBorder="1" applyAlignment="1" applyProtection="0">
      <alignment horizontal="center" vertical="bottom"/>
    </xf>
    <xf numFmtId="2" fontId="4" fillId="2" borderId="1" applyNumberFormat="1" applyFont="1" applyFill="1" applyBorder="1" applyAlignment="1" applyProtection="0">
      <alignment vertical="bottom"/>
    </xf>
    <xf numFmtId="3" fontId="4" fillId="2" borderId="1" applyNumberFormat="1" applyFont="1" applyFill="1" applyBorder="1" applyAlignment="1" applyProtection="0">
      <alignment horizontal="center" vertical="bottom"/>
    </xf>
    <xf numFmtId="15" fontId="4" fillId="2" borderId="1" applyNumberFormat="1" applyFont="1" applyFill="1" applyBorder="1" applyAlignment="1" applyProtection="0">
      <alignment vertical="bottom"/>
    </xf>
    <xf numFmtId="61" fontId="4" fillId="2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left" vertical="bottom"/>
    </xf>
    <xf numFmtId="59" fontId="8" fillId="2" borderId="1" applyNumberFormat="1" applyFont="1" applyFill="1" applyBorder="1" applyAlignment="1" applyProtection="0">
      <alignment horizontal="center" vertical="bottom"/>
    </xf>
    <xf numFmtId="3" fontId="8" fillId="2" borderId="1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55"/>
  <sheetViews>
    <sheetView workbookViewId="0" showGridLines="0" defaultGridColor="1"/>
  </sheetViews>
  <sheetFormatPr defaultColWidth="7.66667" defaultRowHeight="15" customHeight="1" outlineLevelRow="0" outlineLevelCol="0"/>
  <cols>
    <col min="1" max="1" width="10.6719" style="1" customWidth="1"/>
    <col min="2" max="2" width="12.6719" style="1" customWidth="1"/>
    <col min="3" max="3" width="9.5" style="1" customWidth="1"/>
    <col min="4" max="4" width="17.6953" style="1" customWidth="1"/>
    <col min="5" max="5" width="10.6719" style="1" customWidth="1"/>
    <col min="6" max="6" width="1.85156" style="1" customWidth="1"/>
    <col min="7" max="7" width="11.5" style="1" customWidth="1"/>
    <col min="8" max="8" width="9.66406" style="1" customWidth="1"/>
    <col min="9" max="9" width="9.85156" style="1" customWidth="1"/>
    <col min="10" max="10" width="10.1641" style="1" customWidth="1"/>
    <col min="11" max="11" width="2.17188" style="1" customWidth="1"/>
    <col min="12" max="12" width="15.6719" style="1" customWidth="1"/>
    <col min="13" max="13" width="14.1719" style="1" customWidth="1"/>
    <col min="14" max="14" width="11.1719" style="1" customWidth="1"/>
    <col min="15" max="15" width="8.5" style="1" customWidth="1"/>
    <col min="16" max="16" width="106.211" style="1" customWidth="1"/>
    <col min="17" max="256" width="7.67188" style="1" customWidth="1"/>
  </cols>
  <sheetData>
    <row r="1" ht="25" customHeight="1">
      <c r="A1" t="s" s="2">
        <v>0</v>
      </c>
      <c r="B1" s="3"/>
      <c r="C1" s="3"/>
      <c r="D1" t="s" s="4">
        <v>1</v>
      </c>
      <c r="E1" s="3"/>
      <c r="F1" s="3"/>
      <c r="G1" s="3"/>
      <c r="H1" s="3"/>
      <c r="I1" s="3"/>
      <c r="J1" s="5"/>
      <c r="K1" s="3"/>
      <c r="L1" s="3"/>
      <c r="M1" s="6">
        <v>41056</v>
      </c>
      <c r="N1" t="s" s="7">
        <v>2</v>
      </c>
      <c r="O1" s="3"/>
      <c r="P1" s="8"/>
    </row>
    <row r="2" ht="21" customHeight="1">
      <c r="A2" t="s" s="9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t="s" s="7">
        <v>4</v>
      </c>
      <c r="O2" s="8"/>
      <c r="P2" s="8"/>
    </row>
    <row r="3" ht="21" customHeight="1">
      <c r="A3" t="s" s="10">
        <v>5</v>
      </c>
      <c r="B3" s="11"/>
      <c r="C3" s="12"/>
      <c r="D3" t="s" s="13">
        <v>6</v>
      </c>
      <c r="E3" s="14">
        <v>0.4</v>
      </c>
      <c r="F3" s="8"/>
      <c r="G3" t="s" s="4">
        <v>7</v>
      </c>
      <c r="H3" s="15"/>
      <c r="I3" s="3"/>
      <c r="J3" s="8"/>
      <c r="K3" s="5"/>
      <c r="L3" s="16"/>
      <c r="M3" s="3"/>
      <c r="N3" t="s" s="17">
        <v>8</v>
      </c>
      <c r="O3" s="8"/>
      <c r="P3" s="8"/>
    </row>
    <row r="4" ht="21" customHeight="1">
      <c r="A4" s="8"/>
      <c r="B4" t="s" s="13">
        <v>9</v>
      </c>
      <c r="C4" t="s" s="18">
        <v>10</v>
      </c>
      <c r="D4" t="s" s="18">
        <v>11</v>
      </c>
      <c r="E4" s="19"/>
      <c r="F4" s="3"/>
      <c r="G4" t="s" s="13">
        <v>9</v>
      </c>
      <c r="H4" t="s" s="18">
        <v>10</v>
      </c>
      <c r="I4" t="s" s="18">
        <v>11</v>
      </c>
      <c r="J4" s="19"/>
      <c r="K4" s="3"/>
      <c r="L4" s="3"/>
      <c r="M4" t="s" s="18">
        <v>12</v>
      </c>
      <c r="N4" s="8"/>
      <c r="O4" s="8"/>
      <c r="P4" s="8"/>
    </row>
    <row r="5" ht="21" customHeight="1">
      <c r="A5" s="8"/>
      <c r="B5" s="20">
        <v>1</v>
      </c>
      <c r="C5" s="21">
        <v>750</v>
      </c>
      <c r="D5" s="22">
        <f>C5*E3</f>
        <v>300</v>
      </c>
      <c r="E5" s="3"/>
      <c r="F5" s="3"/>
      <c r="G5" s="20">
        <v>2</v>
      </c>
      <c r="H5" s="21">
        <v>500</v>
      </c>
      <c r="I5" s="22">
        <f>H5*E3</f>
        <v>200</v>
      </c>
      <c r="J5" s="3"/>
      <c r="K5" s="3"/>
      <c r="L5" s="3"/>
      <c r="M5" s="14">
        <v>0.1</v>
      </c>
      <c r="N5" t="s" s="17">
        <v>13</v>
      </c>
      <c r="O5" s="8"/>
      <c r="P5" s="8"/>
    </row>
    <row r="6" ht="21" customHeight="1">
      <c r="A6" s="23"/>
      <c r="B6" t="s" s="24">
        <v>14</v>
      </c>
      <c r="C6" t="s" s="24">
        <v>15</v>
      </c>
      <c r="D6" t="s" s="24">
        <v>16</v>
      </c>
      <c r="E6" t="s" s="24">
        <v>17</v>
      </c>
      <c r="F6" s="25"/>
      <c r="G6" t="s" s="24">
        <v>18</v>
      </c>
      <c r="H6" t="s" s="24">
        <v>15</v>
      </c>
      <c r="I6" t="s" s="24">
        <v>16</v>
      </c>
      <c r="J6" t="s" s="24">
        <v>17</v>
      </c>
      <c r="K6" s="25"/>
      <c r="L6" t="s" s="26">
        <v>19</v>
      </c>
      <c r="M6" s="22">
        <f>D5-I5</f>
        <v>100</v>
      </c>
      <c r="N6" t="s" s="27">
        <v>20</v>
      </c>
      <c r="O6" s="8"/>
      <c r="P6" s="8"/>
    </row>
    <row r="7" ht="21" customHeight="1">
      <c r="A7" t="s" s="24">
        <v>21</v>
      </c>
      <c r="B7" t="s" s="24">
        <v>22</v>
      </c>
      <c r="C7" t="s" s="24">
        <v>23</v>
      </c>
      <c r="D7" t="s" s="24">
        <v>24</v>
      </c>
      <c r="E7" t="s" s="24">
        <v>16</v>
      </c>
      <c r="F7" s="25"/>
      <c r="G7" t="s" s="24">
        <v>23</v>
      </c>
      <c r="H7" t="s" s="24">
        <v>23</v>
      </c>
      <c r="I7" t="s" s="24">
        <v>24</v>
      </c>
      <c r="J7" t="s" s="24">
        <v>16</v>
      </c>
      <c r="K7" s="25"/>
      <c r="L7" t="s" s="24">
        <v>25</v>
      </c>
      <c r="M7" t="s" s="18">
        <v>26</v>
      </c>
      <c r="N7" t="s" s="27">
        <v>20</v>
      </c>
      <c r="O7" s="8"/>
      <c r="P7" s="8"/>
    </row>
    <row r="8" ht="21" customHeight="1">
      <c r="A8" s="28">
        <v>40067</v>
      </c>
      <c r="B8" s="21">
        <v>2800</v>
      </c>
      <c r="C8" s="21">
        <v>1680</v>
      </c>
      <c r="D8" s="29">
        <f>B8-C8</f>
        <v>1120</v>
      </c>
      <c r="E8" s="29">
        <f>D8</f>
        <v>1120</v>
      </c>
      <c r="F8" s="3"/>
      <c r="G8" s="21">
        <v>2800</v>
      </c>
      <c r="H8" s="21">
        <v>1680</v>
      </c>
      <c r="I8" s="29">
        <f>G8-H8</f>
        <v>1120</v>
      </c>
      <c r="J8" s="29">
        <f>I8</f>
        <v>1120</v>
      </c>
      <c r="K8" s="3"/>
      <c r="L8" s="30">
        <f>E8-J8</f>
        <v>0</v>
      </c>
      <c r="M8" s="16"/>
      <c r="N8" t="s" s="27">
        <v>27</v>
      </c>
      <c r="O8" s="8"/>
      <c r="P8" s="8"/>
    </row>
    <row r="9" ht="21" customHeight="1">
      <c r="A9" s="12">
        <f>B8+14</f>
        <v>2814</v>
      </c>
      <c r="B9" s="21">
        <v>2700</v>
      </c>
      <c r="C9" s="21">
        <v>1600</v>
      </c>
      <c r="D9" s="29">
        <f>B9-C9</f>
        <v>1100</v>
      </c>
      <c r="E9" s="29">
        <f>E8+D9</f>
        <v>2220</v>
      </c>
      <c r="F9" s="3"/>
      <c r="G9" s="21">
        <v>2600</v>
      </c>
      <c r="H9" s="21">
        <v>1550</v>
      </c>
      <c r="I9" s="29">
        <f>G9-H9</f>
        <v>1050</v>
      </c>
      <c r="J9" s="29">
        <f>I9+J8</f>
        <v>2170</v>
      </c>
      <c r="K9" s="3"/>
      <c r="L9" s="30">
        <f>E9-J9</f>
        <v>50</v>
      </c>
      <c r="M9" s="31">
        <f>(M5*L9)-M6</f>
        <v>-95</v>
      </c>
      <c r="N9" t="s" s="27">
        <v>27</v>
      </c>
      <c r="O9" s="8"/>
      <c r="P9" s="8"/>
    </row>
    <row r="10" ht="21" customHeight="1">
      <c r="A10" s="28">
        <v>33668</v>
      </c>
      <c r="B10" s="21">
        <v>2750</v>
      </c>
      <c r="C10" s="21">
        <v>1660</v>
      </c>
      <c r="D10" s="29">
        <f>B10-C10</f>
        <v>1090</v>
      </c>
      <c r="E10" s="29">
        <f>E9+D10</f>
        <v>3310</v>
      </c>
      <c r="F10" s="3"/>
      <c r="G10" s="21">
        <v>2550</v>
      </c>
      <c r="H10" s="21">
        <v>1600</v>
      </c>
      <c r="I10" s="29">
        <f>G10-H10</f>
        <v>950</v>
      </c>
      <c r="J10" s="29">
        <f>I10+J9</f>
        <v>3120</v>
      </c>
      <c r="K10" s="3"/>
      <c r="L10" s="30">
        <f>E10-J10</f>
        <v>190</v>
      </c>
      <c r="M10" s="31">
        <f>($M$21*L10)+M9</f>
        <v>-76</v>
      </c>
      <c r="N10" t="s" s="27">
        <v>27</v>
      </c>
      <c r="O10" s="8"/>
      <c r="P10" s="8"/>
    </row>
    <row r="11" ht="21" customHeight="1">
      <c r="A11" s="28">
        <v>33678</v>
      </c>
      <c r="B11" s="21">
        <v>2800</v>
      </c>
      <c r="C11" s="21">
        <v>1700</v>
      </c>
      <c r="D11" s="29">
        <f>B11-C11</f>
        <v>1100</v>
      </c>
      <c r="E11" s="29">
        <f>E10+D11</f>
        <v>4410</v>
      </c>
      <c r="F11" s="3"/>
      <c r="G11" s="21">
        <v>2600</v>
      </c>
      <c r="H11" s="21">
        <v>1650</v>
      </c>
      <c r="I11" s="29">
        <f>G11-H11</f>
        <v>950</v>
      </c>
      <c r="J11" s="29">
        <f>I11+J10</f>
        <v>4070</v>
      </c>
      <c r="K11" s="3"/>
      <c r="L11" s="30">
        <f>E11-J11</f>
        <v>340</v>
      </c>
      <c r="M11" s="31">
        <f>($M$21*L11)+M10</f>
        <v>-42</v>
      </c>
      <c r="N11" t="s" s="27">
        <v>27</v>
      </c>
      <c r="O11" s="8"/>
      <c r="P11" s="8"/>
    </row>
    <row r="12" ht="21" customHeight="1">
      <c r="A12" s="32">
        <f>A11+10</f>
        <v>33688</v>
      </c>
      <c r="B12" s="21">
        <v>2800</v>
      </c>
      <c r="C12" s="21">
        <v>1700</v>
      </c>
      <c r="D12" s="29">
        <f>B12-C12</f>
        <v>1100</v>
      </c>
      <c r="E12" s="29">
        <f>E11+D12</f>
        <v>5510</v>
      </c>
      <c r="F12" s="3"/>
      <c r="G12" s="21">
        <v>2600</v>
      </c>
      <c r="H12" s="21">
        <v>1650</v>
      </c>
      <c r="I12" s="29">
        <f>G12-H12</f>
        <v>950</v>
      </c>
      <c r="J12" s="29">
        <f>I12+J11</f>
        <v>5020</v>
      </c>
      <c r="K12" s="3"/>
      <c r="L12" s="30">
        <f>E12-J12</f>
        <v>490</v>
      </c>
      <c r="M12" s="31">
        <f>($M$21*L12)+M11</f>
        <v>7</v>
      </c>
      <c r="N12" t="s" s="27">
        <v>27</v>
      </c>
      <c r="O12" s="8"/>
      <c r="P12" s="8"/>
    </row>
    <row r="13" ht="21" customHeight="1">
      <c r="A13" s="32">
        <f>A12+10</f>
        <v>33698</v>
      </c>
      <c r="B13" s="21">
        <v>2800</v>
      </c>
      <c r="C13" s="21">
        <v>1700</v>
      </c>
      <c r="D13" s="29">
        <f>B13-C13</f>
        <v>1100</v>
      </c>
      <c r="E13" s="29">
        <f>E12+D13</f>
        <v>6610</v>
      </c>
      <c r="F13" s="3"/>
      <c r="G13" s="21">
        <v>2600</v>
      </c>
      <c r="H13" s="21">
        <v>1650</v>
      </c>
      <c r="I13" s="29">
        <f>G13-H13</f>
        <v>950</v>
      </c>
      <c r="J13" s="29">
        <f>I13+J12</f>
        <v>5970</v>
      </c>
      <c r="K13" s="3"/>
      <c r="L13" s="30">
        <f>E13-J13</f>
        <v>640</v>
      </c>
      <c r="M13" s="31">
        <f>($M$21*L13)+M12</f>
        <v>71</v>
      </c>
      <c r="N13" t="s" s="27">
        <v>27</v>
      </c>
      <c r="O13" s="8"/>
      <c r="P13" s="8"/>
    </row>
    <row r="14" ht="21" customHeight="1">
      <c r="A14" s="32">
        <f>A13+10</f>
        <v>33708</v>
      </c>
      <c r="B14" s="21">
        <v>2800</v>
      </c>
      <c r="C14" s="21">
        <v>1700</v>
      </c>
      <c r="D14" s="29">
        <f>B14-C14</f>
        <v>1100</v>
      </c>
      <c r="E14" s="29">
        <f>E13+D14</f>
        <v>7710</v>
      </c>
      <c r="F14" s="3"/>
      <c r="G14" s="21">
        <v>2600</v>
      </c>
      <c r="H14" s="21">
        <v>1650</v>
      </c>
      <c r="I14" s="29">
        <f>G14-H14</f>
        <v>950</v>
      </c>
      <c r="J14" s="29">
        <f>I14+J13</f>
        <v>6920</v>
      </c>
      <c r="K14" s="3"/>
      <c r="L14" s="30">
        <f>E14-J14</f>
        <v>790</v>
      </c>
      <c r="M14" s="31">
        <f>($M$21*L14)+M13</f>
        <v>150</v>
      </c>
      <c r="N14" t="s" s="27">
        <v>27</v>
      </c>
      <c r="O14" s="8"/>
      <c r="P14" s="8"/>
    </row>
    <row r="15" ht="21" customHeight="1">
      <c r="A15" s="32">
        <f>A14+10</f>
        <v>33718</v>
      </c>
      <c r="B15" s="21">
        <v>2800</v>
      </c>
      <c r="C15" s="21">
        <v>1700</v>
      </c>
      <c r="D15" s="29">
        <f>B15-C15</f>
        <v>1100</v>
      </c>
      <c r="E15" s="29">
        <f>E14+D15</f>
        <v>8810</v>
      </c>
      <c r="F15" s="3"/>
      <c r="G15" s="21">
        <v>2600</v>
      </c>
      <c r="H15" s="21">
        <v>1650</v>
      </c>
      <c r="I15" s="29">
        <f>G15-H15</f>
        <v>950</v>
      </c>
      <c r="J15" s="29">
        <f>I15+J14</f>
        <v>7870</v>
      </c>
      <c r="K15" s="3"/>
      <c r="L15" s="30">
        <f>E15-J15</f>
        <v>940</v>
      </c>
      <c r="M15" s="31">
        <f>($M$21*L15)+M14</f>
        <v>244</v>
      </c>
      <c r="N15" t="s" s="27">
        <v>27</v>
      </c>
      <c r="O15" s="8"/>
      <c r="P15" s="8"/>
    </row>
    <row r="16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t="s" s="27">
        <v>28</v>
      </c>
      <c r="O16" s="8"/>
      <c r="P16" s="8"/>
    </row>
    <row r="17" ht="21" customHeight="1">
      <c r="A17" s="33"/>
      <c r="B17" s="8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t="s" s="27">
        <v>29</v>
      </c>
      <c r="O17" s="8"/>
      <c r="P17" s="8"/>
    </row>
    <row r="18" ht="21" customHeight="1">
      <c r="A18" t="s" s="4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t="s" s="17">
        <v>31</v>
      </c>
      <c r="O18" s="8"/>
      <c r="P18" s="8"/>
    </row>
    <row r="19" ht="21" customHeight="1">
      <c r="A19" s="8"/>
      <c r="B19" t="s" s="34">
        <v>32</v>
      </c>
      <c r="C19" s="3"/>
      <c r="D19" t="s" s="13">
        <v>33</v>
      </c>
      <c r="E19" s="35">
        <v>5</v>
      </c>
      <c r="F19" s="3"/>
      <c r="G19" t="s" s="34">
        <v>7</v>
      </c>
      <c r="H19" t="s" s="4">
        <v>34</v>
      </c>
      <c r="I19" s="3"/>
      <c r="J19" s="3"/>
      <c r="K19" s="3"/>
      <c r="L19" t="s" s="13">
        <v>33</v>
      </c>
      <c r="M19" s="35">
        <v>0</v>
      </c>
      <c r="N19" t="s" s="17">
        <v>35</v>
      </c>
      <c r="O19" s="8"/>
      <c r="P19" s="8"/>
    </row>
    <row r="20" ht="21" customHeight="1">
      <c r="A20" s="8"/>
      <c r="B20" t="s" s="26">
        <v>9</v>
      </c>
      <c r="C20" t="s" s="24">
        <v>36</v>
      </c>
      <c r="D20" t="s" s="34">
        <v>37</v>
      </c>
      <c r="E20" s="3"/>
      <c r="F20" s="3"/>
      <c r="G20" t="s" s="26">
        <v>9</v>
      </c>
      <c r="H20" t="s" s="24">
        <v>36</v>
      </c>
      <c r="I20" t="s" s="24">
        <v>11</v>
      </c>
      <c r="J20" s="3"/>
      <c r="K20" s="3"/>
      <c r="L20" t="s" s="24">
        <v>38</v>
      </c>
      <c r="M20" t="s" s="24">
        <v>12</v>
      </c>
      <c r="N20" s="8"/>
      <c r="O20" s="8"/>
      <c r="P20" s="8"/>
    </row>
    <row r="21" ht="21" customHeight="1">
      <c r="A21" s="8"/>
      <c r="B21" s="20">
        <v>4</v>
      </c>
      <c r="C21" s="21">
        <v>25</v>
      </c>
      <c r="D21" s="31">
        <f>E19*C21</f>
        <v>125</v>
      </c>
      <c r="E21" s="3"/>
      <c r="F21" s="3"/>
      <c r="G21" s="20">
        <v>5</v>
      </c>
      <c r="H21" s="21">
        <v>0</v>
      </c>
      <c r="I21" s="31">
        <f>$L$3*H21</f>
        <v>0</v>
      </c>
      <c r="J21" s="3"/>
      <c r="K21" s="3"/>
      <c r="L21" s="31">
        <f>D21-I21</f>
        <v>125</v>
      </c>
      <c r="M21" s="14">
        <v>0.1</v>
      </c>
      <c r="N21" t="s" s="17">
        <v>35</v>
      </c>
      <c r="O21" s="3"/>
      <c r="P21" s="3"/>
    </row>
    <row r="22" ht="21" customHeight="1">
      <c r="A22" s="8"/>
      <c r="B22" t="s" s="24">
        <v>18</v>
      </c>
      <c r="C22" t="s" s="24">
        <v>15</v>
      </c>
      <c r="D22" t="s" s="24">
        <v>16</v>
      </c>
      <c r="E22" t="s" s="24">
        <v>17</v>
      </c>
      <c r="F22" s="3"/>
      <c r="G22" t="s" s="24">
        <v>18</v>
      </c>
      <c r="H22" t="s" s="24">
        <v>15</v>
      </c>
      <c r="I22" t="s" s="24">
        <v>16</v>
      </c>
      <c r="J22" t="s" s="24">
        <v>17</v>
      </c>
      <c r="K22" s="3"/>
      <c r="L22" t="s" s="9">
        <v>39</v>
      </c>
      <c r="M22" s="22">
        <f>D21-I21</f>
        <v>125</v>
      </c>
      <c r="N22" s="3"/>
      <c r="O22" s="8"/>
      <c r="P22" s="8"/>
    </row>
    <row r="23" ht="21" customHeight="1">
      <c r="A23" t="s" s="24">
        <v>40</v>
      </c>
      <c r="B23" t="s" s="24">
        <v>23</v>
      </c>
      <c r="C23" t="s" s="24">
        <v>23</v>
      </c>
      <c r="D23" t="s" s="24">
        <v>24</v>
      </c>
      <c r="E23" t="s" s="24">
        <v>16</v>
      </c>
      <c r="F23" s="3"/>
      <c r="G23" t="s" s="24">
        <v>23</v>
      </c>
      <c r="H23" t="s" s="24">
        <v>23</v>
      </c>
      <c r="I23" t="s" s="24">
        <v>24</v>
      </c>
      <c r="J23" t="s" s="24">
        <v>16</v>
      </c>
      <c r="K23" s="3"/>
      <c r="L23" t="s" s="24">
        <v>25</v>
      </c>
      <c r="M23" t="s" s="24">
        <v>26</v>
      </c>
      <c r="N23" s="3"/>
      <c r="O23" s="8"/>
      <c r="P23" s="8"/>
    </row>
    <row r="24" ht="21" customHeight="1">
      <c r="A24" s="28">
        <v>33647</v>
      </c>
      <c r="B24" s="21">
        <v>2800</v>
      </c>
      <c r="C24" s="21">
        <v>1680</v>
      </c>
      <c r="D24" s="29">
        <f>B24-C24</f>
        <v>1120</v>
      </c>
      <c r="E24" s="29">
        <f>D24</f>
        <v>1120</v>
      </c>
      <c r="F24" s="3"/>
      <c r="G24" s="21">
        <v>2800</v>
      </c>
      <c r="H24" s="21">
        <v>1680</v>
      </c>
      <c r="I24" s="29">
        <f>G24-H24</f>
        <v>1120</v>
      </c>
      <c r="J24" s="29">
        <f>I24</f>
        <v>1120</v>
      </c>
      <c r="K24" s="3"/>
      <c r="L24" s="30">
        <f>E24-J24</f>
        <v>0</v>
      </c>
      <c r="M24" s="16"/>
      <c r="N24" t="s" s="17">
        <v>35</v>
      </c>
      <c r="O24" s="8"/>
      <c r="P24" s="8"/>
    </row>
    <row r="25" ht="21" customHeight="1">
      <c r="A25" s="28">
        <v>33657</v>
      </c>
      <c r="B25" s="21">
        <v>2700</v>
      </c>
      <c r="C25" s="21">
        <v>1600</v>
      </c>
      <c r="D25" s="29">
        <f>B25-C25</f>
        <v>1100</v>
      </c>
      <c r="E25" s="29">
        <f>E24+D25</f>
        <v>2220</v>
      </c>
      <c r="F25" s="3"/>
      <c r="G25" s="21">
        <v>2600</v>
      </c>
      <c r="H25" s="21">
        <v>1550</v>
      </c>
      <c r="I25" s="29">
        <f>G25-H25</f>
        <v>1050</v>
      </c>
      <c r="J25" s="29">
        <f>I25+J24</f>
        <v>2170</v>
      </c>
      <c r="K25" s="3"/>
      <c r="L25" s="30">
        <f>E25-J25</f>
        <v>50</v>
      </c>
      <c r="M25" s="31">
        <f>(M21*L25)-M22</f>
        <v>-120</v>
      </c>
      <c r="N25" t="s" s="17">
        <v>35</v>
      </c>
      <c r="O25" s="8"/>
      <c r="P25" s="8"/>
    </row>
    <row r="26" ht="21" customHeight="1">
      <c r="A26" s="28">
        <v>33668</v>
      </c>
      <c r="B26" s="21">
        <v>2750</v>
      </c>
      <c r="C26" s="21">
        <v>1660</v>
      </c>
      <c r="D26" s="29">
        <f>B26-C26</f>
        <v>1090</v>
      </c>
      <c r="E26" s="29">
        <f>E25+D26</f>
        <v>3310</v>
      </c>
      <c r="F26" s="3"/>
      <c r="G26" s="21">
        <v>2550</v>
      </c>
      <c r="H26" s="21">
        <v>1600</v>
      </c>
      <c r="I26" s="29">
        <f>G26-H26</f>
        <v>950</v>
      </c>
      <c r="J26" s="29">
        <f>I26+J25</f>
        <v>3120</v>
      </c>
      <c r="K26" s="3"/>
      <c r="L26" s="30">
        <f>E26-J26</f>
        <v>190</v>
      </c>
      <c r="M26" s="31">
        <f>($M$21*L26)+M25</f>
        <v>-101</v>
      </c>
      <c r="N26" t="s" s="17">
        <v>35</v>
      </c>
      <c r="O26" s="8"/>
      <c r="P26" s="8"/>
    </row>
    <row r="27" ht="21" customHeight="1">
      <c r="A27" s="28">
        <v>33678</v>
      </c>
      <c r="B27" s="21">
        <v>2800</v>
      </c>
      <c r="C27" s="21">
        <v>1700</v>
      </c>
      <c r="D27" s="29">
        <f>B27-C27</f>
        <v>1100</v>
      </c>
      <c r="E27" s="29">
        <f>E26+D27</f>
        <v>4410</v>
      </c>
      <c r="F27" s="3"/>
      <c r="G27" s="21">
        <v>2600</v>
      </c>
      <c r="H27" s="21">
        <v>1650</v>
      </c>
      <c r="I27" s="29">
        <f>G27-H27</f>
        <v>950</v>
      </c>
      <c r="J27" s="29">
        <f>I27+J26</f>
        <v>4070</v>
      </c>
      <c r="K27" s="3"/>
      <c r="L27" s="30">
        <f>E27-J27</f>
        <v>340</v>
      </c>
      <c r="M27" s="31">
        <f>($M$21*L27)+M26</f>
        <v>-67</v>
      </c>
      <c r="N27" t="s" s="17">
        <v>35</v>
      </c>
      <c r="O27" s="8"/>
      <c r="P27" s="8"/>
    </row>
    <row r="28" ht="21" customHeight="1">
      <c r="A28" s="36">
        <f>A27+10</f>
        <v>33688</v>
      </c>
      <c r="B28" s="21">
        <v>2800</v>
      </c>
      <c r="C28" s="21">
        <v>1700</v>
      </c>
      <c r="D28" s="29">
        <f>B28-C28</f>
        <v>1100</v>
      </c>
      <c r="E28" s="29">
        <f>E27+D28</f>
        <v>5510</v>
      </c>
      <c r="F28" s="3"/>
      <c r="G28" s="21">
        <v>2600</v>
      </c>
      <c r="H28" s="21">
        <v>1650</v>
      </c>
      <c r="I28" s="29">
        <f>G28-H28</f>
        <v>950</v>
      </c>
      <c r="J28" s="29">
        <f>I28+J27</f>
        <v>5020</v>
      </c>
      <c r="K28" s="3"/>
      <c r="L28" s="30">
        <f>E28-J28</f>
        <v>490</v>
      </c>
      <c r="M28" s="31">
        <f>($M$21*L28)+M27</f>
        <v>-18</v>
      </c>
      <c r="N28" t="s" s="17">
        <v>35</v>
      </c>
      <c r="O28" s="8"/>
      <c r="P28" s="8"/>
    </row>
    <row r="29" ht="21" customHeight="1">
      <c r="A29" s="36">
        <f>A28+10</f>
        <v>33698</v>
      </c>
      <c r="B29" s="21">
        <v>2800</v>
      </c>
      <c r="C29" s="21">
        <v>1700</v>
      </c>
      <c r="D29" s="29">
        <f>B29-C29</f>
        <v>1100</v>
      </c>
      <c r="E29" s="29">
        <f>E28+D29</f>
        <v>6610</v>
      </c>
      <c r="F29" s="3"/>
      <c r="G29" s="21">
        <v>2600</v>
      </c>
      <c r="H29" s="21">
        <v>1650</v>
      </c>
      <c r="I29" s="29">
        <f>G29-H29</f>
        <v>950</v>
      </c>
      <c r="J29" s="29">
        <f>I29+J28</f>
        <v>5970</v>
      </c>
      <c r="K29" s="3"/>
      <c r="L29" s="30">
        <f>E29-J29</f>
        <v>640</v>
      </c>
      <c r="M29" s="31">
        <f>($M$21*L29)+M28</f>
        <v>46</v>
      </c>
      <c r="N29" t="s" s="17">
        <v>35</v>
      </c>
      <c r="O29" s="8"/>
      <c r="P29" s="8"/>
    </row>
    <row r="30" ht="21" customHeight="1">
      <c r="A30" s="36">
        <f>A29+10</f>
        <v>33708</v>
      </c>
      <c r="B30" s="21">
        <v>2800</v>
      </c>
      <c r="C30" s="21">
        <v>1700</v>
      </c>
      <c r="D30" s="29">
        <f>B30-C30</f>
        <v>1100</v>
      </c>
      <c r="E30" s="29">
        <f>E29+D30</f>
        <v>7710</v>
      </c>
      <c r="F30" s="3"/>
      <c r="G30" s="21">
        <v>2600</v>
      </c>
      <c r="H30" s="21">
        <v>1650</v>
      </c>
      <c r="I30" s="29">
        <f>G30-H30</f>
        <v>950</v>
      </c>
      <c r="J30" s="29">
        <f>I30+J29</f>
        <v>6920</v>
      </c>
      <c r="K30" s="3"/>
      <c r="L30" s="30">
        <f>E30-J30</f>
        <v>790</v>
      </c>
      <c r="M30" s="31">
        <f>($M$21*L30)+M29</f>
        <v>125</v>
      </c>
      <c r="N30" t="s" s="17">
        <v>35</v>
      </c>
      <c r="O30" s="8"/>
      <c r="P30" s="8"/>
    </row>
    <row r="31" ht="21" customHeight="1">
      <c r="A31" s="36">
        <f>A30+10</f>
        <v>33718</v>
      </c>
      <c r="B31" s="21">
        <v>2800</v>
      </c>
      <c r="C31" s="21">
        <v>1700</v>
      </c>
      <c r="D31" s="29">
        <f>B31-C31</f>
        <v>1100</v>
      </c>
      <c r="E31" s="29">
        <f>E30+D31</f>
        <v>8810</v>
      </c>
      <c r="F31" s="3"/>
      <c r="G31" s="21">
        <v>2600</v>
      </c>
      <c r="H31" s="21">
        <v>1650</v>
      </c>
      <c r="I31" s="29">
        <f>G31-H31</f>
        <v>950</v>
      </c>
      <c r="J31" s="29">
        <f>I31+J30</f>
        <v>7870</v>
      </c>
      <c r="K31" s="3"/>
      <c r="L31" s="30">
        <f>E31-J31</f>
        <v>940</v>
      </c>
      <c r="M31" s="31">
        <f>($M$21*L31)+M30</f>
        <v>219</v>
      </c>
      <c r="N31" t="s" s="17">
        <v>35</v>
      </c>
      <c r="O31" s="8"/>
      <c r="P31" s="8"/>
    </row>
    <row r="32" ht="2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21" customHeight="1">
      <c r="A33" t="s" s="17">
        <v>41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ht="21" customHeight="1">
      <c r="A34" t="s" s="17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21" customHeight="1">
      <c r="A35" t="s" s="17">
        <v>43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ht="21" customHeight="1">
      <c r="A36" t="s" s="17">
        <v>44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ht="21" customHeight="1">
      <c r="A37" t="s" s="17">
        <v>45</v>
      </c>
      <c r="B37" s="3"/>
      <c r="C37" s="3"/>
      <c r="D37" s="3"/>
      <c r="E37" s="3"/>
      <c r="F37" s="3"/>
      <c r="G37" s="3"/>
      <c r="H37" s="3"/>
      <c r="I37" s="3"/>
      <c r="J37" t="s" s="34">
        <v>46</v>
      </c>
      <c r="K37" s="3"/>
      <c r="L37" s="15"/>
      <c r="M37" s="3"/>
      <c r="N37" s="3"/>
      <c r="O37" s="8"/>
      <c r="P37" s="8"/>
    </row>
    <row r="38" ht="21" customHeight="1">
      <c r="A38" s="8"/>
      <c r="B38" s="8"/>
      <c r="C38" s="8"/>
      <c r="D38" s="8"/>
      <c r="E38" s="8"/>
      <c r="F38" s="8"/>
      <c r="G38" s="8"/>
      <c r="H38" s="8"/>
      <c r="I38" s="37"/>
      <c r="J38" t="s" s="38">
        <v>47</v>
      </c>
      <c r="K38" s="3"/>
      <c r="L38" s="37"/>
      <c r="M38" s="3"/>
      <c r="N38" s="3"/>
      <c r="O38" s="8"/>
      <c r="P38" s="8"/>
    </row>
    <row r="39" ht="21" customHeight="1">
      <c r="A39" t="s" s="38">
        <v>48</v>
      </c>
      <c r="B39" s="3"/>
      <c r="C39" s="3"/>
      <c r="D39" s="3"/>
      <c r="E39" s="3"/>
      <c r="F39" s="3"/>
      <c r="G39" s="3"/>
      <c r="H39" s="3"/>
      <c r="I39" s="16"/>
      <c r="J39" t="s" s="9">
        <v>49</v>
      </c>
      <c r="K39" s="3"/>
      <c r="L39" s="16"/>
      <c r="M39" s="3"/>
      <c r="N39" s="3"/>
      <c r="O39" s="8"/>
      <c r="P39" s="8"/>
    </row>
    <row r="40" ht="21" customHeight="1">
      <c r="A40" s="19"/>
      <c r="B40" s="19"/>
      <c r="C40" t="s" s="18">
        <v>50</v>
      </c>
      <c r="D40" s="3"/>
      <c r="E40" s="3"/>
      <c r="F40" s="3"/>
      <c r="G40" s="3"/>
      <c r="H40" s="8"/>
      <c r="I40" s="37"/>
      <c r="J40" t="s" s="38">
        <v>51</v>
      </c>
      <c r="K40" s="3"/>
      <c r="L40" s="3"/>
      <c r="M40" s="3"/>
      <c r="N40" s="3"/>
      <c r="O40" s="8"/>
      <c r="P40" s="8"/>
    </row>
    <row r="41" ht="21" customHeight="1">
      <c r="A41" s="19">
        <v>1</v>
      </c>
      <c r="B41" t="s" s="38">
        <v>52</v>
      </c>
      <c r="C41" s="14">
        <v>0.4</v>
      </c>
      <c r="D41" t="s" s="17">
        <v>53</v>
      </c>
      <c r="E41" s="3"/>
      <c r="F41" s="3"/>
      <c r="G41" s="3"/>
      <c r="H41" s="8"/>
      <c r="I41" s="37"/>
      <c r="J41" t="s" s="38">
        <v>54</v>
      </c>
      <c r="K41" s="3"/>
      <c r="L41" s="37"/>
      <c r="M41" s="3"/>
      <c r="N41" s="3"/>
      <c r="O41" s="8"/>
      <c r="P41" s="8"/>
    </row>
    <row r="42" ht="21" customHeight="1">
      <c r="A42" s="39">
        <f>1/22</f>
        <v>0.04545454545454546</v>
      </c>
      <c r="B42" t="s" s="38">
        <v>55</v>
      </c>
      <c r="C42" s="14">
        <v>0.4</v>
      </c>
      <c r="D42" t="s" s="17">
        <v>53</v>
      </c>
      <c r="E42" s="3"/>
      <c r="F42" s="3"/>
      <c r="G42" s="40"/>
      <c r="H42" s="8"/>
      <c r="I42" s="41"/>
      <c r="J42" t="s" s="9">
        <v>56</v>
      </c>
      <c r="K42" s="3"/>
      <c r="L42" s="19"/>
      <c r="M42" s="3"/>
      <c r="N42" s="3"/>
      <c r="O42" s="8"/>
      <c r="P42" s="8"/>
    </row>
    <row r="43" ht="21" customHeight="1">
      <c r="A43" s="39">
        <f>A42*1.75</f>
        <v>0.07954545454545454</v>
      </c>
      <c r="B43" t="s" s="38">
        <v>57</v>
      </c>
      <c r="C43" s="14">
        <v>0.4</v>
      </c>
      <c r="D43" t="s" s="17">
        <v>53</v>
      </c>
      <c r="E43" s="3"/>
      <c r="F43" s="3"/>
      <c r="G43" s="40"/>
      <c r="H43" s="8"/>
      <c r="I43" s="41"/>
      <c r="J43" t="s" s="38">
        <v>58</v>
      </c>
      <c r="K43" s="3"/>
      <c r="L43" s="19"/>
      <c r="M43" s="8"/>
      <c r="N43" s="8"/>
      <c r="O43" s="8"/>
      <c r="P43" s="8"/>
    </row>
    <row r="44" ht="21" customHeight="1">
      <c r="A44" s="19">
        <v>0.12</v>
      </c>
      <c r="B44" t="s" s="38">
        <v>59</v>
      </c>
      <c r="C44" s="12"/>
      <c r="D44" t="s" s="17">
        <v>53</v>
      </c>
      <c r="E44" s="3"/>
      <c r="F44" s="3"/>
      <c r="G44" s="40"/>
      <c r="H44" s="8"/>
      <c r="I44" s="8"/>
      <c r="J44" t="s" s="38">
        <v>60</v>
      </c>
      <c r="K44" s="8"/>
      <c r="L44" s="8"/>
      <c r="M44" s="8"/>
      <c r="N44" s="8"/>
      <c r="O44" s="8"/>
      <c r="P44" s="8"/>
    </row>
    <row r="45" ht="21" customHeight="1">
      <c r="A45" s="3"/>
      <c r="B45" t="s" s="27">
        <v>61</v>
      </c>
      <c r="C45" s="3"/>
      <c r="D45" s="3"/>
      <c r="E45" s="3"/>
      <c r="F45" s="3"/>
      <c r="G45" s="3"/>
      <c r="H45" s="8"/>
      <c r="I45" s="8"/>
      <c r="J45" t="s" s="9">
        <v>62</v>
      </c>
      <c r="K45" s="8"/>
      <c r="L45" s="8"/>
      <c r="M45" s="8"/>
      <c r="N45" s="8"/>
      <c r="O45" s="8"/>
      <c r="P45" s="8"/>
    </row>
    <row r="46" ht="21" customHeight="1">
      <c r="A46" s="8"/>
      <c r="B46" s="8"/>
      <c r="C46" s="8"/>
      <c r="D46" s="8"/>
      <c r="E46" s="8"/>
      <c r="F46" s="8"/>
      <c r="G46" s="8"/>
      <c r="H46" s="8"/>
      <c r="I46" s="8"/>
      <c r="J46" t="s" s="9">
        <v>63</v>
      </c>
      <c r="K46" s="8"/>
      <c r="L46" s="8"/>
      <c r="M46" s="8"/>
      <c r="N46" s="8"/>
      <c r="O46" s="8"/>
      <c r="P46" s="8"/>
    </row>
    <row r="47" ht="21" customHeight="1">
      <c r="A47" s="8"/>
      <c r="B47" s="42"/>
      <c r="C47" s="8"/>
      <c r="D47" s="8"/>
      <c r="E47" s="8"/>
      <c r="F47" s="8"/>
      <c r="G47" s="8"/>
      <c r="H47" s="8"/>
      <c r="I47" s="8"/>
      <c r="J47" t="s" s="38">
        <v>64</v>
      </c>
      <c r="K47" s="8"/>
      <c r="L47" s="8"/>
      <c r="M47" s="8"/>
      <c r="N47" s="8"/>
      <c r="O47" s="8"/>
      <c r="P47" s="8"/>
    </row>
    <row r="48" ht="2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ht="21" customHeight="1">
      <c r="A49" s="43"/>
      <c r="B49" s="41"/>
      <c r="C49" s="41"/>
      <c r="D49" s="41"/>
      <c r="E49" s="41"/>
      <c r="F49" s="3"/>
      <c r="G49" s="41"/>
      <c r="H49" s="8"/>
      <c r="I49" s="41"/>
      <c r="J49" s="41"/>
      <c r="K49" s="3"/>
      <c r="L49" s="19"/>
      <c r="M49" s="16"/>
      <c r="N49" s="3"/>
      <c r="O49" s="8"/>
      <c r="P49" s="8"/>
    </row>
    <row r="50" ht="21" customHeight="1">
      <c r="A50" s="8"/>
      <c r="B50" s="44"/>
      <c r="C50" s="3"/>
      <c r="D50" s="3"/>
      <c r="E50" s="3"/>
      <c r="F50" s="3"/>
      <c r="G50" s="3"/>
      <c r="H50" s="8"/>
      <c r="I50" s="41"/>
      <c r="J50" s="41"/>
      <c r="K50" s="3"/>
      <c r="L50" s="19"/>
      <c r="M50" s="16"/>
      <c r="N50" s="3"/>
      <c r="O50" s="8"/>
      <c r="P50" s="8"/>
    </row>
    <row r="51" ht="21" customHeight="1">
      <c r="A51" s="15"/>
      <c r="B51" s="3"/>
      <c r="C51" s="3"/>
      <c r="D51" s="3"/>
      <c r="E51" s="16"/>
      <c r="F51" s="3"/>
      <c r="G51" s="3"/>
      <c r="H51" s="45"/>
      <c r="I51" s="41"/>
      <c r="J51" s="41"/>
      <c r="K51" s="3"/>
      <c r="L51" s="19"/>
      <c r="M51" s="16"/>
      <c r="N51" s="8"/>
      <c r="O51" s="8"/>
      <c r="P51" s="8"/>
    </row>
    <row r="52" ht="21" customHeight="1">
      <c r="A52" s="8"/>
      <c r="B52" s="37"/>
      <c r="C52" s="37"/>
      <c r="D52" s="37"/>
      <c r="E52" s="19"/>
      <c r="F52" s="3"/>
      <c r="G52" s="19"/>
      <c r="H52" s="37"/>
      <c r="I52" s="41"/>
      <c r="J52" s="41"/>
      <c r="K52" s="3"/>
      <c r="L52" s="19"/>
      <c r="M52" s="16"/>
      <c r="N52" s="3"/>
      <c r="O52" s="8"/>
      <c r="P52" s="8"/>
    </row>
    <row r="53" ht="21" customHeight="1">
      <c r="A53" s="8"/>
      <c r="B53" s="37"/>
      <c r="C53" s="37"/>
      <c r="D53" s="46"/>
      <c r="E53" s="37"/>
      <c r="F53" s="3"/>
      <c r="G53" s="37"/>
      <c r="H53" s="47"/>
      <c r="I53" s="41"/>
      <c r="J53" s="41"/>
      <c r="K53" s="3"/>
      <c r="L53" s="19"/>
      <c r="M53" s="16"/>
      <c r="N53" s="3"/>
      <c r="O53" s="8"/>
      <c r="P53" s="8"/>
    </row>
    <row r="54" ht="21" customHeight="1">
      <c r="A54" s="15"/>
      <c r="B54" s="37"/>
      <c r="C54" s="37"/>
      <c r="D54" s="37"/>
      <c r="E54" s="37"/>
      <c r="F54" s="3"/>
      <c r="G54" s="47"/>
      <c r="H54" s="37"/>
      <c r="I54" s="41"/>
      <c r="J54" s="41"/>
      <c r="K54" s="3"/>
      <c r="L54" s="19"/>
      <c r="M54" s="16"/>
      <c r="N54" s="8"/>
      <c r="O54" s="8"/>
      <c r="P54" s="8"/>
    </row>
    <row r="55" ht="21" customHeight="1">
      <c r="A55" s="48"/>
      <c r="B55" s="37"/>
      <c r="C55" s="37"/>
      <c r="D55" s="37"/>
      <c r="E55" s="37"/>
      <c r="F55" s="3"/>
      <c r="G55" s="37"/>
      <c r="H55" s="37"/>
      <c r="I55" s="8"/>
      <c r="J55" s="8"/>
      <c r="K55" s="8"/>
      <c r="L55" s="8"/>
      <c r="M55" s="8"/>
      <c r="N55" s="8"/>
      <c r="O55" s="8"/>
      <c r="P55" s="8"/>
    </row>
  </sheetData>
  <pageMargins left="0.469444" right="0.469444" top="0.469444" bottom="0.469444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