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Heifer Rearing Costs 9809" sheetId="1" r:id="rId4"/>
  </sheets>
</workbook>
</file>

<file path=xl/sharedStrings.xml><?xml version="1.0" encoding="utf-8"?>
<sst xmlns="http://schemas.openxmlformats.org/spreadsheetml/2006/main" uniqueCount="36">
  <si>
    <t>Heifer Rearing Costs Grazed Off The Farm after Weaning</t>
  </si>
  <si>
    <t>Name</t>
  </si>
  <si>
    <t>Instructions are red. Don’t type over blue cells, they contain formulae. Enter yours in yellow.</t>
  </si>
  <si>
    <t>Number of calves</t>
  </si>
  <si>
    <t xml:space="preserve"> calves</t>
  </si>
  <si>
    <t>Amount/calf</t>
  </si>
  <si>
    <t>Totals/Animal</t>
  </si>
  <si>
    <t>Cost of calf weaned</t>
  </si>
  <si>
    <t xml:space="preserve"> </t>
  </si>
  <si>
    <t>Health products, identification, etc.</t>
  </si>
  <si>
    <t>Grazing value or cost for first year</t>
  </si>
  <si>
    <t>weeks</t>
  </si>
  <si>
    <t>/week</t>
  </si>
  <si>
    <t># Inspection trips, km or miles, rate</t>
  </si>
  <si>
    <t xml:space="preserve">/km </t>
  </si>
  <si>
    <t># Inspection trips, hours, $/hour</t>
  </si>
  <si>
    <t>/hour</t>
  </si>
  <si>
    <t>Other</t>
  </si>
  <si>
    <t>Costs per heifer to one year of age</t>
  </si>
  <si>
    <t>Losses to one year of age</t>
  </si>
  <si>
    <t>of value</t>
  </si>
  <si>
    <t>Interest on costs to one year old</t>
  </si>
  <si>
    <t>/year divided by 2</t>
  </si>
  <si>
    <t>Total cost at one year of age</t>
  </si>
  <si>
    <t>2nd Year</t>
  </si>
  <si>
    <t>Graziers normally pay transport, weighing, drenching and provide bulls.</t>
  </si>
  <si>
    <t>Grazing to two years of age</t>
  </si>
  <si>
    <t># inspection trips-km</t>
  </si>
  <si>
    <t>/km</t>
  </si>
  <si>
    <t># inspection trips, # hours, $/hour</t>
  </si>
  <si>
    <t>Costs to two years</t>
  </si>
  <si>
    <t>Interest on costs to two years old</t>
  </si>
  <si>
    <t>Losses to two years of age</t>
  </si>
  <si>
    <t>Empties + value recouped when sold</t>
  </si>
  <si>
    <t>of numbers</t>
  </si>
  <si>
    <t>Total cost each at two years of age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</si>
</sst>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"/>
    <numFmt numFmtId="60" formatCode="&quot;$&quot;#,##0.00"/>
    <numFmt numFmtId="61" formatCode="#,##0%"/>
  </numFmts>
  <fonts count="10">
    <font>
      <sz val="12"/>
      <color indexed="8"/>
      <name val="N Helvetica Narrow"/>
    </font>
    <font>
      <sz val="12"/>
      <color indexed="8"/>
      <name val="Helvetica"/>
    </font>
    <font>
      <sz val="15"/>
      <color indexed="8"/>
      <name val="N Helvetica Narrow"/>
    </font>
    <font>
      <b val="1"/>
      <sz val="14"/>
      <color indexed="8"/>
      <name val="Times"/>
    </font>
    <font>
      <sz val="12"/>
      <color indexed="8"/>
      <name val="Times"/>
    </font>
    <font>
      <b val="1"/>
      <sz val="12"/>
      <color indexed="8"/>
      <name val="Times"/>
    </font>
    <font>
      <b val="1"/>
      <sz val="12"/>
      <color indexed="8"/>
      <name val="Times New Roman"/>
    </font>
    <font>
      <b val="1"/>
      <sz val="12"/>
      <color indexed="11"/>
      <name val="Times"/>
    </font>
    <font>
      <u val="single"/>
      <sz val="12"/>
      <color indexed="8"/>
      <name val="Times"/>
    </font>
    <font>
      <sz val="12"/>
      <color indexed="11"/>
      <name val="Times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4" fontId="4" fillId="2" borderId="1" applyNumberFormat="1" applyFont="1" applyFill="1" applyBorder="1" applyAlignment="1" applyProtection="0">
      <alignment horizontal="right" vertical="bottom"/>
    </xf>
    <xf numFmtId="4" fontId="5" fillId="2" borderId="1" applyNumberFormat="1" applyFont="1" applyFill="1" applyBorder="1" applyAlignment="1" applyProtection="0">
      <alignment horizontal="center" vertical="bottom"/>
    </xf>
    <xf numFmtId="4" fontId="5" fillId="2" borderId="1" applyNumberFormat="1" applyFont="1" applyFill="1" applyBorder="1" applyAlignment="1" applyProtection="0">
      <alignment horizontal="right" vertical="bottom"/>
    </xf>
    <xf numFmtId="15" fontId="6" fillId="3" borderId="1" applyNumberFormat="1" applyFont="1" applyFill="1" applyBorder="1" applyAlignment="1" applyProtection="0">
      <alignment horizontal="center" vertical="bottom"/>
    </xf>
    <xf numFmtId="49" fontId="5" fillId="3" borderId="1" applyNumberFormat="1" applyFont="1" applyFill="1" applyBorder="1" applyAlignment="1" applyProtection="0">
      <alignment horizontal="center" vertical="bottom"/>
    </xf>
    <xf numFmtId="49" fontId="7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right" vertical="bottom"/>
    </xf>
    <xf numFmtId="3" fontId="4" fillId="3" borderId="1" applyNumberFormat="1" applyFont="1" applyFill="1" applyBorder="1" applyAlignment="1" applyProtection="0">
      <alignment horizontal="right" vertical="bottom"/>
    </xf>
    <xf numFmtId="49" fontId="4" fillId="2" borderId="1" applyNumberFormat="1" applyFont="1" applyFill="1" applyBorder="1" applyAlignment="1" applyProtection="0">
      <alignment horizontal="left" vertical="bottom"/>
    </xf>
    <xf numFmtId="49" fontId="8" fillId="2" borderId="1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vertical="bottom"/>
    </xf>
    <xf numFmtId="0" fontId="0" fillId="3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59" fontId="4" fillId="3" borderId="1" applyNumberFormat="1" applyFont="1" applyFill="1" applyBorder="1" applyAlignment="1" applyProtection="0">
      <alignment vertical="bottom"/>
    </xf>
    <xf numFmtId="59" fontId="4" fillId="3" borderId="1" applyNumberFormat="1" applyFont="1" applyFill="1" applyBorder="1" applyAlignment="1" applyProtection="0">
      <alignment horizontal="right" vertical="bottom"/>
    </xf>
    <xf numFmtId="0" fontId="4" fillId="2" borderId="1" applyNumberFormat="1" applyFont="1" applyFill="1" applyBorder="1" applyAlignment="1" applyProtection="0">
      <alignment horizontal="right" vertical="bottom"/>
    </xf>
    <xf numFmtId="59" fontId="4" fillId="2" borderId="1" applyNumberFormat="1" applyFont="1" applyFill="1" applyBorder="1" applyAlignment="1" applyProtection="0">
      <alignment vertical="bottom"/>
    </xf>
    <xf numFmtId="59" fontId="4" fillId="4" borderId="1" applyNumberFormat="1" applyFont="1" applyFill="1" applyBorder="1" applyAlignment="1" applyProtection="0">
      <alignment vertical="bottom"/>
    </xf>
    <xf numFmtId="1" fontId="4" fillId="2" borderId="1" applyNumberFormat="1" applyFont="1" applyFill="1" applyBorder="1" applyAlignment="1" applyProtection="0">
      <alignment horizontal="left" vertical="bottom"/>
    </xf>
    <xf numFmtId="60" fontId="4" fillId="2" borderId="1" applyNumberFormat="1" applyFont="1" applyFill="1" applyBorder="1" applyAlignment="1" applyProtection="0">
      <alignment horizontal="right" vertical="bottom"/>
    </xf>
    <xf numFmtId="4" fontId="4" fillId="2" borderId="1" applyNumberFormat="1" applyFont="1" applyFill="1" applyBorder="1" applyAlignment="1" applyProtection="0">
      <alignment horizontal="left" vertical="bottom"/>
    </xf>
    <xf numFmtId="0" fontId="4" fillId="3" borderId="1" applyNumberFormat="1" applyFont="1" applyFill="1" applyBorder="1" applyAlignment="1" applyProtection="0">
      <alignment horizontal="right" vertical="bottom"/>
    </xf>
    <xf numFmtId="49" fontId="4" fillId="2" borderId="1" applyNumberFormat="1" applyFont="1" applyFill="1" applyBorder="1" applyAlignment="1" applyProtection="0">
      <alignment vertical="bottom"/>
    </xf>
    <xf numFmtId="59" fontId="4" fillId="2" borderId="1" applyNumberFormat="1" applyFont="1" applyFill="1" applyBorder="1" applyAlignment="1" applyProtection="0">
      <alignment horizontal="right" vertical="bottom"/>
    </xf>
    <xf numFmtId="0" fontId="4" fillId="3" borderId="1" applyNumberFormat="1" applyFont="1" applyFill="1" applyBorder="1" applyAlignment="1" applyProtection="0">
      <alignment horizontal="center" vertical="bottom"/>
    </xf>
    <xf numFmtId="60" fontId="4" fillId="3" borderId="1" applyNumberFormat="1" applyFont="1" applyFill="1" applyBorder="1" applyAlignment="1" applyProtection="0">
      <alignment horizontal="right" vertical="bottom"/>
    </xf>
    <xf numFmtId="49" fontId="9" fillId="2" borderId="1" applyNumberFormat="1" applyFont="1" applyFill="1" applyBorder="1" applyAlignment="1" applyProtection="0">
      <alignment vertical="bottom"/>
    </xf>
    <xf numFmtId="60" fontId="4" fillId="2" borderId="1" applyNumberFormat="1" applyFont="1" applyFill="1" applyBorder="1" applyAlignment="1" applyProtection="0">
      <alignment vertical="bottom"/>
    </xf>
    <xf numFmtId="0" fontId="4" fillId="3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right" vertical="bottom"/>
    </xf>
    <xf numFmtId="59" fontId="5" fillId="4" borderId="1" applyNumberFormat="1" applyFont="1" applyFill="1" applyBorder="1" applyAlignment="1" applyProtection="0">
      <alignment vertical="bottom"/>
    </xf>
    <xf numFmtId="61" fontId="4" fillId="2" borderId="1" applyNumberFormat="1" applyFont="1" applyFill="1" applyBorder="1" applyAlignment="1" applyProtection="0">
      <alignment horizontal="right" vertical="bottom"/>
    </xf>
    <xf numFmtId="3" fontId="4" fillId="2" borderId="1" applyNumberFormat="1" applyFont="1" applyFill="1" applyBorder="1" applyAlignment="1" applyProtection="0">
      <alignment horizontal="right" vertical="bottom"/>
    </xf>
    <xf numFmtId="61" fontId="4" fillId="3" borderId="1" applyNumberFormat="1" applyFont="1" applyFill="1" applyBorder="1" applyAlignment="1" applyProtection="0">
      <alignment horizontal="right"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9" fillId="2" borderId="1" applyNumberFormat="1" applyFont="1" applyFill="1" applyBorder="1" applyAlignment="1" applyProtection="0">
      <alignment horizontal="left" vertical="bottom"/>
    </xf>
    <xf numFmtId="60" fontId="4" fillId="4" borderId="1" applyNumberFormat="1" applyFont="1" applyFill="1" applyBorder="1" applyAlignment="1" applyProtection="0">
      <alignment horizontal="right" vertical="bottom"/>
    </xf>
    <xf numFmtId="0" fontId="5" fillId="2" borderId="1" applyNumberFormat="1" applyFont="1" applyFill="1" applyBorder="1" applyAlignment="1" applyProtection="0">
      <alignment horizontal="right" vertical="bottom"/>
    </xf>
    <xf numFmtId="60" fontId="5" fillId="2" borderId="1" applyNumberFormat="1" applyFont="1" applyFill="1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efb00"/>
      <rgbColor rgb="ffff2600"/>
      <rgbColor rgb="ff61e1e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N45"/>
  <sheetViews>
    <sheetView workbookViewId="0" showGridLines="0" defaultGridColor="1"/>
  </sheetViews>
  <sheetFormatPr defaultColWidth="15" defaultRowHeight="16" customHeight="1" outlineLevelRow="0" outlineLevelCol="0"/>
  <cols>
    <col min="1" max="1" width="27.4453" style="1" customWidth="1"/>
    <col min="2" max="2" width="7.28906" style="1" customWidth="1"/>
    <col min="3" max="3" width="7.15625" style="1" customWidth="1"/>
    <col min="4" max="4" width="12.1562" style="1" customWidth="1"/>
    <col min="5" max="5" width="8.73438" style="1" customWidth="1"/>
    <col min="6" max="6" width="7.28906" style="1" customWidth="1"/>
    <col min="7" max="7" width="10.4453" style="1" customWidth="1"/>
    <col min="8" max="8" width="12" style="1" customWidth="1"/>
    <col min="9" max="9" width="15" style="1" customWidth="1"/>
    <col min="10" max="10" width="10.7344" style="1" customWidth="1"/>
    <col min="11" max="11" width="10.2891" style="1" customWidth="1"/>
    <col min="12" max="12" width="9.28906" style="1" customWidth="1"/>
    <col min="13" max="13" width="15" style="1" customWidth="1"/>
    <col min="14" max="14" width="15" style="1" customWidth="1"/>
    <col min="15" max="256" width="15" style="1" customWidth="1"/>
  </cols>
  <sheetData>
    <row r="1" ht="21" customHeight="1">
      <c r="A1" t="s" s="2">
        <v>0</v>
      </c>
      <c r="B1" s="3"/>
      <c r="C1" s="4"/>
      <c r="D1" s="5"/>
      <c r="E1" s="6">
        <v>41039</v>
      </c>
      <c r="F1" t="s" s="7">
        <v>1</v>
      </c>
      <c r="G1" t="s" s="8">
        <v>2</v>
      </c>
      <c r="H1" s="9"/>
      <c r="I1" s="10"/>
      <c r="J1" s="9"/>
      <c r="K1" s="9"/>
      <c r="L1" s="9"/>
      <c r="M1" s="9"/>
      <c r="N1" s="9"/>
    </row>
    <row r="2" ht="21" customHeight="1">
      <c r="A2" t="s" s="11">
        <v>3</v>
      </c>
      <c r="B2" s="12">
        <v>60</v>
      </c>
      <c r="C2" t="s" s="13">
        <v>4</v>
      </c>
      <c r="D2" t="s" s="14">
        <v>5</v>
      </c>
      <c r="E2" s="9"/>
      <c r="F2" t="s" s="14">
        <v>6</v>
      </c>
      <c r="G2" s="15"/>
      <c r="H2" s="9"/>
      <c r="I2" s="9"/>
      <c r="J2" s="9"/>
      <c r="K2" s="9"/>
      <c r="L2" s="9"/>
      <c r="M2" s="9"/>
      <c r="N2" s="9"/>
    </row>
    <row r="3" ht="21" customHeight="1">
      <c r="A3" t="s" s="11">
        <v>7</v>
      </c>
      <c r="B3" s="16"/>
      <c r="C3" s="9"/>
      <c r="D3" s="9"/>
      <c r="E3" t="s" s="17">
        <v>8</v>
      </c>
      <c r="F3" s="18">
        <v>200</v>
      </c>
      <c r="G3" s="9"/>
      <c r="H3" s="9"/>
      <c r="I3" s="10"/>
      <c r="J3" s="9"/>
      <c r="K3" s="9"/>
      <c r="L3" s="9"/>
      <c r="M3" s="9"/>
      <c r="N3" s="9"/>
    </row>
    <row r="4" ht="21" customHeight="1">
      <c r="A4" t="s" s="11">
        <v>9</v>
      </c>
      <c r="B4" s="19">
        <v>400</v>
      </c>
      <c r="C4" s="10"/>
      <c r="D4" s="20"/>
      <c r="E4" s="21"/>
      <c r="F4" s="22">
        <f>B4/$B$2</f>
        <v>6.666666666666667</v>
      </c>
      <c r="G4" s="9"/>
      <c r="H4" s="3"/>
      <c r="I4" s="9"/>
      <c r="J4" s="23"/>
      <c r="K4" s="24"/>
      <c r="L4" s="21"/>
      <c r="M4" s="24"/>
      <c r="N4" s="25"/>
    </row>
    <row r="5" ht="21" customHeight="1">
      <c r="A5" t="s" s="11">
        <v>10</v>
      </c>
      <c r="B5" s="26">
        <v>46</v>
      </c>
      <c r="C5" t="s" s="27">
        <v>11</v>
      </c>
      <c r="D5" s="19">
        <v>5</v>
      </c>
      <c r="E5" t="s" s="27">
        <v>12</v>
      </c>
      <c r="F5" s="22">
        <f>B5*D5</f>
        <v>230</v>
      </c>
      <c r="G5" s="9"/>
      <c r="H5" s="20"/>
      <c r="I5" s="20"/>
      <c r="J5" s="10"/>
      <c r="K5" s="28"/>
      <c r="L5" s="21"/>
      <c r="M5" s="24"/>
      <c r="N5" s="9"/>
    </row>
    <row r="6" ht="21" customHeight="1">
      <c r="A6" t="s" s="11">
        <v>13</v>
      </c>
      <c r="B6" s="26">
        <v>4</v>
      </c>
      <c r="C6" s="29">
        <v>80</v>
      </c>
      <c r="D6" s="30">
        <v>0.7</v>
      </c>
      <c r="E6" t="s" s="27">
        <v>14</v>
      </c>
      <c r="F6" s="22">
        <f>B6*C6*D6/$B$2</f>
        <v>3.733333333333333</v>
      </c>
      <c r="G6" s="31"/>
      <c r="H6" s="20"/>
      <c r="I6" s="20"/>
      <c r="J6" s="10"/>
      <c r="K6" s="28"/>
      <c r="L6" s="21"/>
      <c r="M6" s="32"/>
      <c r="N6" s="9"/>
    </row>
    <row r="7" ht="21" customHeight="1">
      <c r="A7" t="s" s="11">
        <v>15</v>
      </c>
      <c r="B7" s="26">
        <v>4</v>
      </c>
      <c r="C7" s="29">
        <v>3</v>
      </c>
      <c r="D7" s="19">
        <v>40</v>
      </c>
      <c r="E7" t="s" s="27">
        <v>16</v>
      </c>
      <c r="F7" s="22">
        <f>B7*C7*D7/$B$2</f>
        <v>8</v>
      </c>
      <c r="G7" s="9"/>
      <c r="H7" s="20"/>
      <c r="I7" s="20"/>
      <c r="J7" s="10"/>
      <c r="K7" s="28"/>
      <c r="L7" s="21"/>
      <c r="M7" s="32"/>
      <c r="N7" s="9"/>
    </row>
    <row r="8" ht="21" customHeight="1">
      <c r="A8" t="s" s="11">
        <v>17</v>
      </c>
      <c r="B8" s="26"/>
      <c r="C8" s="33"/>
      <c r="D8" s="20"/>
      <c r="E8" s="21"/>
      <c r="F8" s="18">
        <v>0</v>
      </c>
      <c r="G8" s="9"/>
      <c r="H8" s="9"/>
      <c r="I8" s="9"/>
      <c r="J8" s="9"/>
      <c r="K8" s="9"/>
      <c r="L8" s="9"/>
      <c r="M8" s="9"/>
      <c r="N8" s="9"/>
    </row>
    <row r="9" ht="21" customHeight="1">
      <c r="A9" t="s" s="34">
        <v>18</v>
      </c>
      <c r="B9" s="20"/>
      <c r="C9" s="10"/>
      <c r="D9" s="20"/>
      <c r="E9" s="21"/>
      <c r="F9" s="35">
        <f>SUM(F3:F8)</f>
        <v>448.4</v>
      </c>
      <c r="G9" s="9"/>
      <c r="H9" s="20"/>
      <c r="I9" s="36"/>
      <c r="J9" s="10"/>
      <c r="K9" s="37"/>
      <c r="L9" s="21"/>
      <c r="M9" s="32"/>
      <c r="N9" s="9"/>
    </row>
    <row r="10" ht="21" customHeight="1">
      <c r="A10" t="s" s="11">
        <v>19</v>
      </c>
      <c r="B10" s="38">
        <v>0.05</v>
      </c>
      <c r="C10" t="s" s="27">
        <v>20</v>
      </c>
      <c r="D10" s="3"/>
      <c r="E10" s="21"/>
      <c r="F10" s="22">
        <f>F9*B10</f>
        <v>22.42</v>
      </c>
      <c r="G10" s="9"/>
      <c r="H10" s="9"/>
      <c r="I10" s="9"/>
      <c r="J10" s="9"/>
      <c r="K10" s="9"/>
      <c r="L10" s="9"/>
      <c r="M10" s="9"/>
      <c r="N10" s="9"/>
    </row>
    <row r="11" ht="21" customHeight="1">
      <c r="A11" t="s" s="11">
        <v>21</v>
      </c>
      <c r="B11" s="38">
        <v>0.09</v>
      </c>
      <c r="C11" t="s" s="27">
        <v>22</v>
      </c>
      <c r="D11" s="37"/>
      <c r="E11" s="21"/>
      <c r="F11" s="22">
        <f>F9*B11/2</f>
        <v>20.178</v>
      </c>
      <c r="G11" s="9"/>
      <c r="H11" s="9"/>
      <c r="I11" s="9"/>
      <c r="J11" s="9"/>
      <c r="K11" s="9"/>
      <c r="L11" s="9"/>
      <c r="M11" s="9"/>
      <c r="N11" s="9"/>
    </row>
    <row r="12" ht="21" customHeight="1">
      <c r="A12" t="s" s="34">
        <v>23</v>
      </c>
      <c r="B12" s="26"/>
      <c r="C12" s="10"/>
      <c r="D12" s="20"/>
      <c r="E12" s="21"/>
      <c r="F12" s="35">
        <f>F9+F10+F11</f>
        <v>490.998</v>
      </c>
      <c r="G12" s="9"/>
      <c r="H12" s="9"/>
      <c r="I12" s="9"/>
      <c r="J12" s="9"/>
      <c r="K12" s="9"/>
      <c r="L12" s="9"/>
      <c r="M12" s="9"/>
      <c r="N12" s="9"/>
    </row>
    <row r="13" ht="21" customHeight="1">
      <c r="A13" s="9"/>
      <c r="B13" s="9"/>
      <c r="C13" s="9"/>
      <c r="D13" s="9"/>
      <c r="E13" s="9"/>
      <c r="F13" s="21"/>
      <c r="G13" s="9"/>
      <c r="H13" s="9"/>
      <c r="I13" s="9"/>
      <c r="J13" s="9"/>
      <c r="K13" s="9"/>
      <c r="L13" s="9"/>
      <c r="M13" s="9"/>
      <c r="N13" s="9"/>
    </row>
    <row r="14" ht="21" customHeight="1">
      <c r="A14" t="s" s="39">
        <v>24</v>
      </c>
      <c r="B14" s="20"/>
      <c r="C14" s="10"/>
      <c r="D14" s="20"/>
      <c r="E14" s="21"/>
      <c r="F14" s="21"/>
      <c r="G14" t="s" s="40">
        <v>25</v>
      </c>
      <c r="H14" s="20"/>
      <c r="I14" s="36"/>
      <c r="J14" s="10"/>
      <c r="K14" s="3"/>
      <c r="L14" s="10"/>
      <c r="M14" s="32"/>
      <c r="N14" s="9"/>
    </row>
    <row r="15" ht="21" customHeight="1">
      <c r="A15" t="s" s="11">
        <v>26</v>
      </c>
      <c r="B15" s="26">
        <v>52</v>
      </c>
      <c r="C15" t="s" s="27">
        <v>11</v>
      </c>
      <c r="D15" s="30">
        <v>9</v>
      </c>
      <c r="E15" t="s" s="27">
        <v>12</v>
      </c>
      <c r="F15" s="22">
        <f>B15*D15</f>
        <v>468</v>
      </c>
      <c r="G15" s="9"/>
      <c r="H15" s="20"/>
      <c r="I15" s="20"/>
      <c r="J15" s="10"/>
      <c r="K15" s="24"/>
      <c r="L15" s="21"/>
      <c r="M15" s="32"/>
      <c r="N15" s="9"/>
    </row>
    <row r="16" ht="21" customHeight="1">
      <c r="A16" t="s" s="11">
        <v>27</v>
      </c>
      <c r="B16" s="26">
        <v>5</v>
      </c>
      <c r="C16" s="29">
        <v>80</v>
      </c>
      <c r="D16" s="41">
        <f t="shared" si="9" ref="D16:D17">0.5</f>
        <v>0.5</v>
      </c>
      <c r="E16" t="s" s="27">
        <v>28</v>
      </c>
      <c r="F16" s="22">
        <f>B16*D16*C16/$B$2</f>
        <v>3.333333333333333</v>
      </c>
      <c r="G16" s="9"/>
      <c r="H16" s="20"/>
      <c r="I16" s="20"/>
      <c r="J16" s="10"/>
      <c r="K16" s="28"/>
      <c r="L16" s="21"/>
      <c r="M16" s="32"/>
      <c r="N16" s="9"/>
    </row>
    <row r="17" ht="21" customHeight="1">
      <c r="A17" t="s" s="11">
        <v>27</v>
      </c>
      <c r="B17" s="26">
        <v>8</v>
      </c>
      <c r="C17" s="29">
        <v>80</v>
      </c>
      <c r="D17" s="41">
        <f t="shared" si="9"/>
        <v>0.5</v>
      </c>
      <c r="E17" t="s" s="27">
        <v>28</v>
      </c>
      <c r="F17" s="22">
        <f>B17*D17*C17/$B$2</f>
        <v>5.333333333333333</v>
      </c>
      <c r="G17" s="9"/>
      <c r="H17" s="42"/>
      <c r="I17" s="10"/>
      <c r="J17" s="10"/>
      <c r="K17" s="10"/>
      <c r="L17" s="10"/>
      <c r="M17" s="43"/>
      <c r="N17" s="9"/>
    </row>
    <row r="18" ht="21" customHeight="1">
      <c r="A18" t="s" s="11">
        <v>29</v>
      </c>
      <c r="B18" s="26">
        <v>8</v>
      </c>
      <c r="C18" s="29">
        <v>3</v>
      </c>
      <c r="D18" s="28">
        <v>30</v>
      </c>
      <c r="E18" t="s" s="27">
        <v>16</v>
      </c>
      <c r="F18" s="22">
        <f>B18*C18*D18/$B$2</f>
        <v>12</v>
      </c>
      <c r="G18" s="9"/>
      <c r="H18" s="9"/>
      <c r="I18" s="9"/>
      <c r="J18" s="9"/>
      <c r="K18" s="9"/>
      <c r="L18" s="9"/>
      <c r="M18" s="9"/>
      <c r="N18" s="9"/>
    </row>
    <row r="19" ht="21" customHeight="1">
      <c r="A19" t="s" s="34">
        <v>30</v>
      </c>
      <c r="B19" s="20"/>
      <c r="C19" s="10"/>
      <c r="D19" s="20"/>
      <c r="E19" s="21"/>
      <c r="F19" s="35">
        <f>F12+F15+F16+F17+F18</f>
        <v>979.6646666666668</v>
      </c>
      <c r="G19" s="9"/>
      <c r="H19" s="20"/>
      <c r="I19" s="20"/>
      <c r="J19" s="10"/>
      <c r="K19" s="28"/>
      <c r="L19" s="21"/>
      <c r="M19" s="32"/>
      <c r="N19" s="9"/>
    </row>
    <row r="20" ht="21" customHeight="1">
      <c r="A20" t="s" s="11">
        <v>31</v>
      </c>
      <c r="B20" s="38">
        <v>0.1</v>
      </c>
      <c r="C20" t="s" s="27">
        <v>22</v>
      </c>
      <c r="D20" s="20"/>
      <c r="E20" s="21"/>
      <c r="F20" s="22">
        <f>F19*B20</f>
        <v>97.96646666666669</v>
      </c>
      <c r="G20" s="9"/>
      <c r="H20" s="20"/>
      <c r="I20" s="20"/>
      <c r="J20" s="10"/>
      <c r="K20" s="24"/>
      <c r="L20" s="21"/>
      <c r="M20" s="32"/>
      <c r="N20" s="9"/>
    </row>
    <row r="21" ht="21" customHeight="1">
      <c r="A21" t="s" s="11">
        <v>32</v>
      </c>
      <c r="B21" s="38">
        <v>0.02</v>
      </c>
      <c r="C21" t="s" s="27">
        <v>20</v>
      </c>
      <c r="D21" s="20"/>
      <c r="E21" s="21"/>
      <c r="F21" s="22">
        <f>F19*B21</f>
        <v>19.59329333333334</v>
      </c>
      <c r="G21" s="9"/>
      <c r="H21" s="20"/>
      <c r="I21" s="20"/>
      <c r="J21" s="10"/>
      <c r="K21" s="24"/>
      <c r="L21" s="21"/>
      <c r="M21" s="32"/>
      <c r="N21" s="9"/>
    </row>
    <row r="22" ht="21" customHeight="1">
      <c r="A22" t="s" s="11">
        <v>33</v>
      </c>
      <c r="B22" s="38">
        <v>0.02</v>
      </c>
      <c r="C22" t="s" s="27">
        <v>34</v>
      </c>
      <c r="D22" s="20"/>
      <c r="E22" s="21"/>
      <c r="F22" s="22">
        <f>F19*B22*0.8</f>
        <v>15.67463466666667</v>
      </c>
      <c r="G22" s="9"/>
      <c r="H22" s="20"/>
      <c r="I22" s="20"/>
      <c r="J22" s="10"/>
      <c r="K22" s="28"/>
      <c r="L22" s="21"/>
      <c r="M22" s="32"/>
      <c r="N22" s="9"/>
    </row>
    <row r="23" ht="21" customHeight="1">
      <c r="A23" t="s" s="34">
        <v>35</v>
      </c>
      <c r="B23" s="26"/>
      <c r="C23" s="10"/>
      <c r="D23" s="20"/>
      <c r="E23" s="21"/>
      <c r="F23" s="35">
        <f>F19+F20+F21+F22</f>
        <v>1112.899061333334</v>
      </c>
      <c r="G23" s="10"/>
      <c r="H23" s="42"/>
      <c r="I23" s="10"/>
      <c r="J23" s="10"/>
      <c r="K23" s="10"/>
      <c r="L23" s="10"/>
      <c r="M23" s="43"/>
      <c r="N23" s="9"/>
    </row>
    <row r="24" ht="17" customHeight="1">
      <c r="A24" s="20"/>
      <c r="B24" s="20"/>
      <c r="C24" s="10"/>
      <c r="D24" s="20"/>
      <c r="E24" s="21"/>
      <c r="F24" s="21"/>
      <c r="G24" s="10"/>
      <c r="H24" s="20"/>
      <c r="I24" s="36"/>
      <c r="J24" s="10"/>
      <c r="K24" s="10"/>
      <c r="L24" s="10"/>
      <c r="M24" s="32"/>
      <c r="N24" s="9"/>
    </row>
    <row r="25" ht="17" customHeight="1">
      <c r="A25" s="9"/>
      <c r="B25" s="9"/>
      <c r="C25" s="9"/>
      <c r="D25" s="9"/>
      <c r="E25" s="9"/>
      <c r="F25" s="9"/>
      <c r="G25" s="9"/>
      <c r="H25" s="20"/>
      <c r="I25" s="36"/>
      <c r="J25" s="10"/>
      <c r="K25" s="10"/>
      <c r="L25" s="10"/>
      <c r="M25" s="32"/>
      <c r="N25" s="9"/>
    </row>
    <row r="26" ht="17" customHeight="1">
      <c r="A26" s="10"/>
      <c r="B26" s="20"/>
      <c r="C26" s="10"/>
      <c r="D26" s="20"/>
      <c r="E26" s="21"/>
      <c r="F26" s="21"/>
      <c r="G26" s="10"/>
      <c r="H26" s="20"/>
      <c r="I26" s="36"/>
      <c r="J26" s="10"/>
      <c r="K26" s="10"/>
      <c r="L26" s="10"/>
      <c r="M26" s="32"/>
      <c r="N26" s="9"/>
    </row>
    <row r="27" ht="17" customHeight="1">
      <c r="A27" s="20"/>
      <c r="B27" s="20"/>
      <c r="C27" s="10"/>
      <c r="D27" s="20"/>
      <c r="E27" s="21"/>
      <c r="F27" s="21"/>
      <c r="G27" s="10"/>
      <c r="H27" s="42"/>
      <c r="I27" s="20"/>
      <c r="J27" s="10"/>
      <c r="K27" s="10"/>
      <c r="L27" s="10"/>
      <c r="M27" s="43"/>
      <c r="N27" s="9"/>
    </row>
    <row r="28" ht="17" customHeight="1">
      <c r="A28" s="20"/>
      <c r="B28" s="20"/>
      <c r="C28" s="10"/>
      <c r="D28" s="20"/>
      <c r="E28" s="21"/>
      <c r="F28" s="21"/>
      <c r="G28" s="10"/>
      <c r="H28" s="20"/>
      <c r="I28" s="10"/>
      <c r="J28" s="10"/>
      <c r="K28" s="10"/>
      <c r="L28" s="10"/>
      <c r="M28" s="21"/>
      <c r="N28" s="9"/>
    </row>
    <row r="29" ht="17" customHeight="1">
      <c r="A29" s="20"/>
      <c r="B29" s="20"/>
      <c r="C29" s="10"/>
      <c r="D29" s="20"/>
      <c r="E29" s="21"/>
      <c r="F29" s="21"/>
      <c r="G29" s="10"/>
      <c r="H29" s="44"/>
      <c r="I29" s="9"/>
      <c r="J29" s="9"/>
      <c r="K29" s="9"/>
      <c r="L29" s="9"/>
      <c r="M29" s="9"/>
      <c r="N29" s="9"/>
    </row>
    <row r="30" ht="17" customHeight="1">
      <c r="A30" s="2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ht="17" customHeight="1">
      <c r="A31" s="20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ht="17" customHeight="1">
      <c r="A32" s="2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ht="17" customHeight="1">
      <c r="A33" s="2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ht="17" customHeight="1">
      <c r="A34" s="2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ht="17" customHeight="1">
      <c r="A35" s="2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ht="17" customHeight="1">
      <c r="A36" s="2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ht="17" customHeight="1">
      <c r="A37" s="2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ht="17" customHeight="1">
      <c r="A38" s="2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ht="17" customHeight="1">
      <c r="A39" s="2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ht="17" customHeight="1">
      <c r="A40" s="2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ht="17" customHeight="1">
      <c r="A41" s="2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ht="17" customHeight="1">
      <c r="A42" s="2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ht="17" customHeight="1">
      <c r="A43" s="2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ht="17" customHeight="1">
      <c r="A44" s="2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ht="17" customHeight="1">
      <c r="A45" s="2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